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/>
  <bookViews>
    <workbookView xWindow="120" yWindow="252" windowWidth="9432" windowHeight="5328" tabRatio="460"/>
  </bookViews>
  <sheets>
    <sheet name="Indtast" sheetId="1" r:id="rId1"/>
    <sheet name="Nøgletal" sheetId="9" r:id="rId2"/>
    <sheet name="Grafik" sheetId="7" r:id="rId3"/>
    <sheet name="Selskab" sheetId="10" r:id="rId4"/>
  </sheets>
  <functionGroups builtInGroupCount="17"/>
  <definedNames>
    <definedName name="AntalSelskabsÅr">Selskab!$F$3</definedName>
    <definedName name="AntalÅr">Indtast!$F$3</definedName>
    <definedName name="_xlnm.Database">Indtast!$AC$4:$CG$134</definedName>
    <definedName name="_xlnm.Print_Area" localSheetId="2">Grafik!$A$1:$C$60</definedName>
    <definedName name="_xlnm.Print_Area" localSheetId="0">Indtast!$A$1:$R$75</definedName>
    <definedName name="_xlnm.Print_Area" localSheetId="1">Nøgletal!$A$1:$P$56</definedName>
    <definedName name="_xlnm.Print_Area" localSheetId="3">Selskab!$A$1:$R$96</definedName>
    <definedName name="Udskriftsområde1">Indtast!$A$1:$L$27</definedName>
    <definedName name="Udskriftsområde2">Indtast!$A$13:$L$41</definedName>
    <definedName name="Udskriftsområde3">#REF!</definedName>
    <definedName name="Udskriftsområde4" localSheetId="0">Indtast!$B$97:$J$98</definedName>
    <definedName name="Udskriftsområde4">Nøgletal!$A$1:$L$56</definedName>
    <definedName name="Udskriftsområde5">Grafik!$A$1:$C$60</definedName>
    <definedName name="Udskriftsområde6">Indtast!$M$16:$W$41</definedName>
    <definedName name="Udskriftsområde7">Indtast!$N$42:$AA$82</definedName>
    <definedName name="Udskriftsområde8">Indtast!$P$100:$W$140</definedName>
    <definedName name="Udskriftsområde9">#REF!</definedName>
    <definedName name="Udskriftsområder3">#REF!</definedName>
    <definedName name="UdskriftStatus1_3">#REF!</definedName>
    <definedName name="Udskriftstitel1">Indtast!$B$146</definedName>
    <definedName name="UdskrivA17" customMenu="Uskriv A17 Budget" description="Makro indspillet 06-10-1995 af ks" help="!0" xlm="1" functionGroupId="14">#REF!</definedName>
    <definedName name="UdskrivAnalyse1_3" help="_x0000_!" xlm="1" functionGroupId="14">#REF!</definedName>
    <definedName name="UdskrivGrafik" xlm="1" functionGroupId="14">#REF!</definedName>
    <definedName name="UdskrivNulpunkt" xlm="1" functionGroupId="14">#REF!</definedName>
    <definedName name="UdskrivStatus" help="_x0000_!" xlm="1" functionGroupId="14">#REF!</definedName>
    <definedName name="VedKnapper">#REF!</definedName>
  </definedNames>
  <calcPr calcId="145621" iterate="1"/>
</workbook>
</file>

<file path=xl/calcChain.xml><?xml version="1.0" encoding="utf-8"?>
<calcChain xmlns="http://schemas.openxmlformats.org/spreadsheetml/2006/main">
  <c r="N13" i="9" l="1"/>
  <c r="L13" i="9"/>
  <c r="J13" i="9"/>
  <c r="F38" i="1" l="1"/>
  <c r="F37" i="1"/>
  <c r="F29" i="10" l="1"/>
  <c r="H29" i="10"/>
  <c r="J29" i="10"/>
  <c r="N18" i="1" l="1"/>
  <c r="L18" i="1"/>
  <c r="J18" i="1"/>
  <c r="Q31" i="10" l="1"/>
  <c r="Q27" i="10"/>
  <c r="Q24" i="10"/>
  <c r="Q20" i="10"/>
  <c r="Q19" i="10"/>
  <c r="Q10" i="10"/>
  <c r="Q9" i="10"/>
  <c r="N26" i="10"/>
  <c r="N15" i="10"/>
  <c r="N22" i="10" s="1"/>
  <c r="N29" i="10" s="1"/>
  <c r="L26" i="10"/>
  <c r="L15" i="10"/>
  <c r="L22" i="10" s="1"/>
  <c r="L29" i="10" s="1"/>
  <c r="J26" i="10"/>
  <c r="J22" i="10"/>
  <c r="J62" i="10" s="1"/>
  <c r="J15" i="10"/>
  <c r="H26" i="10"/>
  <c r="H15" i="10"/>
  <c r="H22" i="10" s="1"/>
  <c r="N48" i="10"/>
  <c r="L48" i="10"/>
  <c r="N85" i="10" s="1"/>
  <c r="J48" i="10"/>
  <c r="H48" i="10"/>
  <c r="N93" i="10"/>
  <c r="N88" i="10"/>
  <c r="N84" i="10"/>
  <c r="N71" i="10"/>
  <c r="N74" i="10" s="1"/>
  <c r="N63" i="10"/>
  <c r="L93" i="10"/>
  <c r="L84" i="10"/>
  <c r="L79" i="10" s="1"/>
  <c r="L71" i="10"/>
  <c r="L74" i="10" s="1"/>
  <c r="L63" i="10"/>
  <c r="J93" i="10"/>
  <c r="J85" i="10"/>
  <c r="J84" i="10"/>
  <c r="J71" i="10"/>
  <c r="J74" i="10" s="1"/>
  <c r="J63" i="10"/>
  <c r="H93" i="10"/>
  <c r="H88" i="10"/>
  <c r="H84" i="10"/>
  <c r="H79" i="10"/>
  <c r="H71" i="10"/>
  <c r="H74" i="10" s="1"/>
  <c r="H63" i="10"/>
  <c r="F63" i="10"/>
  <c r="F26" i="10"/>
  <c r="F84" i="10"/>
  <c r="F79" i="10" s="1"/>
  <c r="F93" i="10"/>
  <c r="R1" i="10"/>
  <c r="O31" i="10"/>
  <c r="O27" i="10"/>
  <c r="O24" i="10"/>
  <c r="O20" i="10"/>
  <c r="O19" i="10"/>
  <c r="O18" i="10"/>
  <c r="O17" i="10"/>
  <c r="O13" i="10"/>
  <c r="O12" i="10"/>
  <c r="O11" i="10"/>
  <c r="O10" i="10"/>
  <c r="O9" i="10"/>
  <c r="O8" i="10"/>
  <c r="M31" i="10"/>
  <c r="M27" i="10"/>
  <c r="M24" i="10"/>
  <c r="M20" i="10"/>
  <c r="M19" i="10"/>
  <c r="M18" i="10"/>
  <c r="M17" i="10"/>
  <c r="M13" i="10"/>
  <c r="M12" i="10"/>
  <c r="M11" i="10"/>
  <c r="M10" i="10"/>
  <c r="M9" i="10"/>
  <c r="M8" i="10"/>
  <c r="K31" i="10"/>
  <c r="K27" i="10"/>
  <c r="K24" i="10"/>
  <c r="K20" i="10"/>
  <c r="K19" i="10"/>
  <c r="K18" i="10"/>
  <c r="K17" i="10"/>
  <c r="K13" i="10"/>
  <c r="K12" i="10"/>
  <c r="K11" i="10"/>
  <c r="K10" i="10"/>
  <c r="K9" i="10"/>
  <c r="K8" i="10"/>
  <c r="I31" i="10"/>
  <c r="I27" i="10"/>
  <c r="I24" i="10"/>
  <c r="I20" i="10"/>
  <c r="I19" i="10"/>
  <c r="I18" i="10"/>
  <c r="I17" i="10"/>
  <c r="I13" i="10"/>
  <c r="I12" i="10"/>
  <c r="I11" i="10"/>
  <c r="I10" i="10"/>
  <c r="I9" i="10"/>
  <c r="I8" i="10"/>
  <c r="G19" i="10"/>
  <c r="G20" i="10"/>
  <c r="G31" i="10"/>
  <c r="F15" i="10"/>
  <c r="F22" i="10" s="1"/>
  <c r="F62" i="10" s="1"/>
  <c r="Q22" i="10" l="1"/>
  <c r="L88" i="10"/>
  <c r="N86" i="10"/>
  <c r="L85" i="10"/>
  <c r="J88" i="10"/>
  <c r="J86" i="10"/>
  <c r="N79" i="10"/>
  <c r="L86" i="10"/>
  <c r="J64" i="10"/>
  <c r="J66" i="10" s="1"/>
  <c r="J33" i="10"/>
  <c r="N62" i="10"/>
  <c r="N64" i="10" s="1"/>
  <c r="N66" i="10" s="1"/>
  <c r="N70" i="10" s="1"/>
  <c r="N72" i="10" s="1"/>
  <c r="L62" i="10"/>
  <c r="L78" i="10" s="1"/>
  <c r="L33" i="10"/>
  <c r="H62" i="10"/>
  <c r="H33" i="10"/>
  <c r="J70" i="10"/>
  <c r="J72" i="10" s="1"/>
  <c r="J78" i="10"/>
  <c r="J92" i="10" s="1"/>
  <c r="J79" i="10"/>
  <c r="F64" i="10"/>
  <c r="F66" i="10" s="1"/>
  <c r="G29" i="10"/>
  <c r="I15" i="10"/>
  <c r="O22" i="10"/>
  <c r="O15" i="10"/>
  <c r="M22" i="10"/>
  <c r="M15" i="10"/>
  <c r="K22" i="10"/>
  <c r="K15" i="10"/>
  <c r="I22" i="10"/>
  <c r="G8" i="1"/>
  <c r="G9" i="1"/>
  <c r="H46" i="1"/>
  <c r="J46" i="1"/>
  <c r="L46" i="1"/>
  <c r="N46" i="1"/>
  <c r="H48" i="1"/>
  <c r="J48" i="1"/>
  <c r="L48" i="1"/>
  <c r="N48" i="1"/>
  <c r="H50" i="1"/>
  <c r="J50" i="1"/>
  <c r="L50" i="1"/>
  <c r="N50" i="1"/>
  <c r="H51" i="1"/>
  <c r="J51" i="1"/>
  <c r="L51" i="1"/>
  <c r="N51" i="1"/>
  <c r="H53" i="1"/>
  <c r="J53" i="1"/>
  <c r="L53" i="1"/>
  <c r="N53" i="1"/>
  <c r="H54" i="1"/>
  <c r="J54" i="1"/>
  <c r="L54" i="1"/>
  <c r="N54" i="1"/>
  <c r="H56" i="1"/>
  <c r="J56" i="1"/>
  <c r="L56" i="1"/>
  <c r="N56" i="1"/>
  <c r="H58" i="1"/>
  <c r="J58" i="1"/>
  <c r="L58" i="1"/>
  <c r="N58" i="1"/>
  <c r="H60" i="1"/>
  <c r="J60" i="1"/>
  <c r="L60" i="1"/>
  <c r="N60" i="1"/>
  <c r="H62" i="1"/>
  <c r="J62" i="1"/>
  <c r="L62" i="1"/>
  <c r="N62" i="1"/>
  <c r="H64" i="1"/>
  <c r="J64" i="1"/>
  <c r="L64" i="1"/>
  <c r="N64" i="1"/>
  <c r="N33" i="10" l="1"/>
  <c r="Q29" i="10"/>
  <c r="L80" i="10"/>
  <c r="L92" i="10"/>
  <c r="F70" i="10"/>
  <c r="F33" i="10"/>
  <c r="G33" i="10" s="1"/>
  <c r="N78" i="10"/>
  <c r="L64" i="10"/>
  <c r="L66" i="10" s="1"/>
  <c r="L70" i="10" s="1"/>
  <c r="L72" i="10" s="1"/>
  <c r="H78" i="10"/>
  <c r="H64" i="10"/>
  <c r="H66" i="10" s="1"/>
  <c r="J80" i="10"/>
  <c r="O29" i="10"/>
  <c r="M33" i="10"/>
  <c r="M29" i="10"/>
  <c r="K33" i="10"/>
  <c r="K29" i="10"/>
  <c r="I33" i="10"/>
  <c r="I29" i="10"/>
  <c r="H6" i="1"/>
  <c r="Q33" i="10" l="1"/>
  <c r="O33" i="10"/>
  <c r="N80" i="10"/>
  <c r="N92" i="10"/>
  <c r="H80" i="10"/>
  <c r="H92" i="10"/>
  <c r="H70" i="10"/>
  <c r="H72" i="10" s="1"/>
  <c r="N42" i="9"/>
  <c r="L42" i="9"/>
  <c r="J42" i="9"/>
  <c r="H42" i="9"/>
  <c r="F42" i="9"/>
  <c r="N46" i="9"/>
  <c r="L46" i="9"/>
  <c r="J46" i="9"/>
  <c r="H46" i="9"/>
  <c r="F46" i="9"/>
  <c r="H74" i="1"/>
  <c r="J74" i="1"/>
  <c r="L74" i="1"/>
  <c r="N74" i="1"/>
  <c r="O27" i="1"/>
  <c r="O25" i="1"/>
  <c r="O23" i="1"/>
  <c r="O21" i="1"/>
  <c r="O19" i="1"/>
  <c r="O17" i="1"/>
  <c r="O16" i="1"/>
  <c r="O14" i="1"/>
  <c r="O13" i="1"/>
  <c r="O11" i="1"/>
  <c r="O9" i="1"/>
  <c r="O8" i="1"/>
  <c r="M27" i="1"/>
  <c r="M25" i="1"/>
  <c r="M23" i="1"/>
  <c r="M21" i="1"/>
  <c r="M19" i="1"/>
  <c r="M17" i="1"/>
  <c r="M16" i="1"/>
  <c r="M14" i="1"/>
  <c r="M13" i="1"/>
  <c r="M11" i="1"/>
  <c r="M9" i="1"/>
  <c r="M8" i="1"/>
  <c r="K27" i="1"/>
  <c r="K25" i="1"/>
  <c r="K23" i="1"/>
  <c r="K21" i="1"/>
  <c r="K19" i="1"/>
  <c r="K17" i="1"/>
  <c r="K16" i="1"/>
  <c r="K14" i="1"/>
  <c r="K13" i="1"/>
  <c r="K11" i="1"/>
  <c r="K9" i="1"/>
  <c r="K8" i="1"/>
  <c r="I9" i="1"/>
  <c r="I8" i="1"/>
  <c r="Q23" i="1"/>
  <c r="Q27" i="1"/>
  <c r="G24" i="10"/>
  <c r="G22" i="10"/>
  <c r="G17" i="10"/>
  <c r="G15" i="10"/>
  <c r="G13" i="10"/>
  <c r="G11" i="10"/>
  <c r="G9" i="10"/>
  <c r="G8" i="10"/>
  <c r="F71" i="10"/>
  <c r="F74" i="10" s="1"/>
  <c r="F48" i="10"/>
  <c r="H85" i="10" s="1"/>
  <c r="H86" i="10" s="1"/>
  <c r="F41" i="10"/>
  <c r="H41" i="10"/>
  <c r="Q11" i="10"/>
  <c r="Q13" i="10"/>
  <c r="Q15" i="10"/>
  <c r="Q16" i="10"/>
  <c r="Q17" i="10"/>
  <c r="Q21" i="10"/>
  <c r="Q8" i="10"/>
  <c r="F54" i="10"/>
  <c r="D36" i="10" s="1"/>
  <c r="N41" i="10"/>
  <c r="L41" i="10"/>
  <c r="J41" i="10"/>
  <c r="D48" i="10"/>
  <c r="Q61" i="10"/>
  <c r="N57" i="10"/>
  <c r="N59" i="10" s="1"/>
  <c r="L57" i="10"/>
  <c r="L59" i="10" s="1"/>
  <c r="J57" i="10"/>
  <c r="J59" i="10" s="1"/>
  <c r="H57" i="10"/>
  <c r="H59" i="10" s="1"/>
  <c r="F57" i="10"/>
  <c r="F59" i="10" s="1"/>
  <c r="B53" i="10"/>
  <c r="D41" i="10"/>
  <c r="Q6" i="10"/>
  <c r="H6" i="10"/>
  <c r="J6" i="10" s="1"/>
  <c r="L6" i="10" s="1"/>
  <c r="N6" i="10" s="1"/>
  <c r="N54" i="10" s="1"/>
  <c r="N36" i="10" s="1"/>
  <c r="A1" i="10"/>
  <c r="N29" i="9"/>
  <c r="L29" i="9"/>
  <c r="L25" i="9" s="1"/>
  <c r="J29" i="9"/>
  <c r="H29" i="9"/>
  <c r="H25" i="9" s="1"/>
  <c r="F29" i="9"/>
  <c r="Q17" i="1"/>
  <c r="N35" i="9"/>
  <c r="L35" i="9"/>
  <c r="J35" i="9"/>
  <c r="H35" i="9"/>
  <c r="F35" i="9"/>
  <c r="N14" i="9"/>
  <c r="L14" i="9"/>
  <c r="J14" i="9"/>
  <c r="H14" i="9"/>
  <c r="F14" i="9"/>
  <c r="R33" i="10" l="1"/>
  <c r="R8" i="10"/>
  <c r="R31" i="10"/>
  <c r="R29" i="10"/>
  <c r="N43" i="10"/>
  <c r="N49" i="10" s="1"/>
  <c r="N89" i="10" s="1"/>
  <c r="N90" i="10" s="1"/>
  <c r="N94" i="10"/>
  <c r="N95" i="10" s="1"/>
  <c r="N96" i="10" s="1"/>
  <c r="N67" i="10"/>
  <c r="L94" i="10"/>
  <c r="L95" i="10" s="1"/>
  <c r="L96" i="10" s="1"/>
  <c r="L43" i="10"/>
  <c r="J94" i="10"/>
  <c r="J95" i="10" s="1"/>
  <c r="J96" i="10" s="1"/>
  <c r="J43" i="10"/>
  <c r="L67" i="10"/>
  <c r="H94" i="10"/>
  <c r="H95" i="10" s="1"/>
  <c r="H96" i="10" s="1"/>
  <c r="H43" i="10"/>
  <c r="H67" i="10"/>
  <c r="J67" i="10"/>
  <c r="F67" i="10"/>
  <c r="D43" i="10"/>
  <c r="F94" i="10"/>
  <c r="F43" i="10"/>
  <c r="F49" i="10" s="1"/>
  <c r="F89" i="10" s="1"/>
  <c r="R10" i="10"/>
  <c r="P14" i="9"/>
  <c r="R9" i="10"/>
  <c r="G10" i="10"/>
  <c r="R22" i="10"/>
  <c r="R19" i="10"/>
  <c r="R11" i="10"/>
  <c r="R24" i="10"/>
  <c r="R17" i="10"/>
  <c r="R15" i="10"/>
  <c r="R13" i="10"/>
  <c r="F88" i="10"/>
  <c r="F85" i="10"/>
  <c r="F86" i="10" s="1"/>
  <c r="H54" i="10"/>
  <c r="H36" i="10" s="1"/>
  <c r="L54" i="10"/>
  <c r="L36" i="10" s="1"/>
  <c r="J54" i="10"/>
  <c r="J36" i="10" s="1"/>
  <c r="G12" i="10"/>
  <c r="Q63" i="10"/>
  <c r="F25" i="9"/>
  <c r="J25" i="9"/>
  <c r="N25" i="9"/>
  <c r="F8" i="9"/>
  <c r="F10" i="9" s="1"/>
  <c r="F15" i="9" s="1"/>
  <c r="F10" i="1"/>
  <c r="H8" i="9"/>
  <c r="H10" i="9" s="1"/>
  <c r="H15" i="9" s="1"/>
  <c r="H10" i="1"/>
  <c r="J8" i="9"/>
  <c r="J10" i="9" s="1"/>
  <c r="J15" i="9" s="1"/>
  <c r="J10" i="1"/>
  <c r="L8" i="9"/>
  <c r="L10" i="9" s="1"/>
  <c r="L15" i="9" s="1"/>
  <c r="L10" i="1"/>
  <c r="N8" i="9"/>
  <c r="N10" i="9" s="1"/>
  <c r="N15" i="9" s="1"/>
  <c r="N10" i="1"/>
  <c r="Q8" i="1"/>
  <c r="F20" i="1"/>
  <c r="F12" i="1"/>
  <c r="H20" i="1"/>
  <c r="I20" i="1" s="1"/>
  <c r="H12" i="1"/>
  <c r="J20" i="1"/>
  <c r="J12" i="1"/>
  <c r="K12" i="1" s="1"/>
  <c r="L20" i="1"/>
  <c r="M20" i="1" s="1"/>
  <c r="L12" i="1"/>
  <c r="M12" i="1" s="1"/>
  <c r="N20" i="1"/>
  <c r="N12" i="1"/>
  <c r="O12" i="1" s="1"/>
  <c r="F52" i="9"/>
  <c r="F54" i="9"/>
  <c r="H52" i="9"/>
  <c r="H54" i="9"/>
  <c r="J52" i="9"/>
  <c r="J54" i="9"/>
  <c r="N52" i="9"/>
  <c r="N54" i="9"/>
  <c r="L52" i="9"/>
  <c r="L54" i="9"/>
  <c r="F36" i="1"/>
  <c r="H20" i="9" s="1"/>
  <c r="H30" i="9" s="1"/>
  <c r="H53" i="9" s="1"/>
  <c r="H36" i="1"/>
  <c r="J36" i="1"/>
  <c r="N36" i="1"/>
  <c r="N47" i="9" s="1"/>
  <c r="L36" i="1"/>
  <c r="D36" i="1"/>
  <c r="P1" i="9"/>
  <c r="A1" i="1"/>
  <c r="Q6" i="1"/>
  <c r="P12" i="9" s="1"/>
  <c r="Q25" i="1"/>
  <c r="Q21" i="1"/>
  <c r="Q19" i="1"/>
  <c r="Q16" i="1"/>
  <c r="Q14" i="1"/>
  <c r="Q13" i="1"/>
  <c r="Q11" i="1"/>
  <c r="Q9" i="1"/>
  <c r="N44" i="1"/>
  <c r="L44" i="1"/>
  <c r="J44" i="1"/>
  <c r="H44" i="1"/>
  <c r="N73" i="1"/>
  <c r="N71" i="1"/>
  <c r="N70" i="1"/>
  <c r="N45" i="1"/>
  <c r="L73" i="1"/>
  <c r="L71" i="1"/>
  <c r="L70" i="1"/>
  <c r="L45" i="1"/>
  <c r="J73" i="1"/>
  <c r="J71" i="1"/>
  <c r="J70" i="1"/>
  <c r="J45" i="1"/>
  <c r="H73" i="1"/>
  <c r="H71" i="1"/>
  <c r="H70" i="1"/>
  <c r="H45" i="1"/>
  <c r="A10" i="1"/>
  <c r="J6" i="1"/>
  <c r="L6" i="1" s="1"/>
  <c r="F5" i="9"/>
  <c r="F42" i="1" s="1"/>
  <c r="D31" i="1" s="1"/>
  <c r="B4" i="9"/>
  <c r="B3" i="9"/>
  <c r="B2" i="9"/>
  <c r="U56" i="7"/>
  <c r="AA56" i="7" s="1"/>
  <c r="S56" i="7"/>
  <c r="Z56" i="7" s="1"/>
  <c r="Q56" i="7"/>
  <c r="Y56" i="7" s="1"/>
  <c r="O56" i="7"/>
  <c r="X56" i="7" s="1"/>
  <c r="M56" i="7"/>
  <c r="W56" i="7" s="1"/>
  <c r="L52" i="7"/>
  <c r="V52" i="7" s="1"/>
  <c r="U35" i="7"/>
  <c r="AA35" i="7" s="1"/>
  <c r="S35" i="7"/>
  <c r="Z35" i="7" s="1"/>
  <c r="Q35" i="7"/>
  <c r="Y35" i="7" s="1"/>
  <c r="O35" i="7"/>
  <c r="X35" i="7" s="1"/>
  <c r="M35" i="7"/>
  <c r="W35" i="7" s="1"/>
  <c r="L34" i="7"/>
  <c r="V34" i="7" s="1"/>
  <c r="L33" i="7"/>
  <c r="V33" i="7" s="1"/>
  <c r="L32" i="7"/>
  <c r="V32" i="7" s="1"/>
  <c r="V51" i="7"/>
  <c r="V50" i="7"/>
  <c r="V49" i="7"/>
  <c r="W3" i="7"/>
  <c r="X3" i="7" s="1"/>
  <c r="Q34" i="7"/>
  <c r="Y34" i="7" s="1"/>
  <c r="U33" i="7"/>
  <c r="AA33" i="7" s="1"/>
  <c r="S33" i="7"/>
  <c r="Z33" i="7" s="1"/>
  <c r="Q33" i="7"/>
  <c r="Y33" i="7" s="1"/>
  <c r="O33" i="7"/>
  <c r="X33" i="7" s="1"/>
  <c r="M33" i="7"/>
  <c r="W33" i="7" s="1"/>
  <c r="U32" i="7"/>
  <c r="AA32" i="7" s="1"/>
  <c r="S32" i="7"/>
  <c r="Z32" i="7" s="1"/>
  <c r="Q32" i="7"/>
  <c r="Y32" i="7" s="1"/>
  <c r="O32" i="7"/>
  <c r="X32" i="7" s="1"/>
  <c r="M32" i="7"/>
  <c r="W32" i="7" s="1"/>
  <c r="B4" i="7"/>
  <c r="B3" i="7"/>
  <c r="B2" i="7"/>
  <c r="U5" i="7"/>
  <c r="AA5" i="7" s="1"/>
  <c r="S5" i="7"/>
  <c r="Z5" i="7" s="1"/>
  <c r="Q5" i="7"/>
  <c r="Y5" i="7" s="1"/>
  <c r="O5" i="7"/>
  <c r="X5" i="7" s="1"/>
  <c r="M5" i="7"/>
  <c r="W5" i="7" s="1"/>
  <c r="L28" i="7"/>
  <c r="M28" i="7"/>
  <c r="O28" i="7"/>
  <c r="Q28" i="7"/>
  <c r="S28" i="7"/>
  <c r="U28" i="7"/>
  <c r="L29" i="7"/>
  <c r="M29" i="7"/>
  <c r="L30" i="7"/>
  <c r="M30" i="7"/>
  <c r="O30" i="7"/>
  <c r="Q30" i="7"/>
  <c r="S30" i="7"/>
  <c r="U30" i="7"/>
  <c r="L31" i="7"/>
  <c r="M31" i="7"/>
  <c r="O31" i="7"/>
  <c r="Q31" i="7"/>
  <c r="S31" i="7"/>
  <c r="U31" i="7"/>
  <c r="L35" i="7"/>
  <c r="L36" i="7"/>
  <c r="L6" i="7"/>
  <c r="L8" i="7"/>
  <c r="L9" i="7"/>
  <c r="L10" i="7"/>
  <c r="L11" i="7"/>
  <c r="L12" i="7"/>
  <c r="L13" i="7"/>
  <c r="L14" i="7"/>
  <c r="L15" i="7"/>
  <c r="L16" i="7"/>
  <c r="L17" i="7"/>
  <c r="L18" i="7"/>
  <c r="L20" i="7"/>
  <c r="L21" i="7"/>
  <c r="L22" i="7"/>
  <c r="L23" i="7"/>
  <c r="L24" i="7"/>
  <c r="L25" i="7"/>
  <c r="L26" i="7"/>
  <c r="M6" i="7"/>
  <c r="O6" i="7"/>
  <c r="Q6" i="7"/>
  <c r="S6" i="7"/>
  <c r="U6" i="7"/>
  <c r="M21" i="7"/>
  <c r="O21" i="7"/>
  <c r="Q21" i="7"/>
  <c r="S21" i="7"/>
  <c r="U21" i="7"/>
  <c r="M22" i="7"/>
  <c r="O22" i="7"/>
  <c r="Q22" i="7"/>
  <c r="S22" i="7"/>
  <c r="U22" i="7"/>
  <c r="M23" i="7"/>
  <c r="O23" i="7"/>
  <c r="Q23" i="7"/>
  <c r="S23" i="7"/>
  <c r="M24" i="7"/>
  <c r="O24" i="7"/>
  <c r="Q24" i="7"/>
  <c r="S24" i="7"/>
  <c r="U24" i="7"/>
  <c r="M25" i="7"/>
  <c r="O25" i="7"/>
  <c r="Q25" i="7"/>
  <c r="S25" i="7"/>
  <c r="U25" i="7"/>
  <c r="M26" i="7"/>
  <c r="O26" i="7"/>
  <c r="Q26" i="7"/>
  <c r="S26" i="7"/>
  <c r="U26" i="7"/>
  <c r="M16" i="7"/>
  <c r="O16" i="7"/>
  <c r="Q16" i="7"/>
  <c r="S16" i="7"/>
  <c r="U16" i="7"/>
  <c r="M18" i="7"/>
  <c r="O18" i="7"/>
  <c r="Q18" i="7"/>
  <c r="S18" i="7"/>
  <c r="U18" i="7"/>
  <c r="M20" i="7"/>
  <c r="O20" i="7"/>
  <c r="Q20" i="7"/>
  <c r="S20" i="7"/>
  <c r="U20" i="7"/>
  <c r="L5" i="7"/>
  <c r="M8" i="7"/>
  <c r="O8" i="7"/>
  <c r="Q8" i="7"/>
  <c r="S8" i="7"/>
  <c r="U8" i="7"/>
  <c r="M10" i="7"/>
  <c r="O10" i="7"/>
  <c r="Q10" i="7"/>
  <c r="S10" i="7"/>
  <c r="U10" i="7"/>
  <c r="M11" i="7"/>
  <c r="O11" i="7"/>
  <c r="Q11" i="7"/>
  <c r="S11" i="7"/>
  <c r="U11" i="7"/>
  <c r="M13" i="7"/>
  <c r="O13" i="7"/>
  <c r="Q13" i="7"/>
  <c r="S13" i="7"/>
  <c r="U13" i="7"/>
  <c r="M14" i="7"/>
  <c r="O14" i="7"/>
  <c r="Q14" i="7"/>
  <c r="S14" i="7"/>
  <c r="U14" i="7"/>
  <c r="D96" i="1"/>
  <c r="U23" i="7"/>
  <c r="O7" i="7" l="1"/>
  <c r="X7" i="7" s="1"/>
  <c r="I23" i="1"/>
  <c r="I16" i="1"/>
  <c r="I21" i="1"/>
  <c r="I14" i="1"/>
  <c r="I27" i="1"/>
  <c r="I19" i="1"/>
  <c r="I13" i="1"/>
  <c r="I25" i="1"/>
  <c r="I17" i="1"/>
  <c r="I11" i="1"/>
  <c r="G10" i="1"/>
  <c r="G14" i="1"/>
  <c r="G21" i="1"/>
  <c r="G16" i="1"/>
  <c r="G23" i="1"/>
  <c r="G11" i="1"/>
  <c r="G17" i="1"/>
  <c r="G25" i="1"/>
  <c r="G13" i="1"/>
  <c r="G19" i="1"/>
  <c r="G27" i="1"/>
  <c r="F81" i="10"/>
  <c r="F75" i="10"/>
  <c r="F76" i="10" s="1"/>
  <c r="F68" i="10"/>
  <c r="L49" i="10"/>
  <c r="L89" i="10" s="1"/>
  <c r="L90" i="10" s="1"/>
  <c r="N81" i="10"/>
  <c r="N82" i="10" s="1"/>
  <c r="N75" i="10"/>
  <c r="N76" i="10" s="1"/>
  <c r="N68" i="10"/>
  <c r="J49" i="10"/>
  <c r="J89" i="10" s="1"/>
  <c r="J90" i="10" s="1"/>
  <c r="L81" i="10"/>
  <c r="L82" i="10" s="1"/>
  <c r="L75" i="10"/>
  <c r="L76" i="10" s="1"/>
  <c r="L68" i="10"/>
  <c r="H49" i="10"/>
  <c r="H89" i="10" s="1"/>
  <c r="H90" i="10" s="1"/>
  <c r="J81" i="10"/>
  <c r="J82" i="10" s="1"/>
  <c r="H81" i="10"/>
  <c r="H82" i="10" s="1"/>
  <c r="J75" i="10"/>
  <c r="J76" i="10" s="1"/>
  <c r="J68" i="10"/>
  <c r="H75" i="10"/>
  <c r="H76" i="10" s="1"/>
  <c r="H68" i="10"/>
  <c r="F90" i="10"/>
  <c r="D49" i="10"/>
  <c r="R9" i="1"/>
  <c r="U9" i="7"/>
  <c r="H31" i="9"/>
  <c r="L15" i="1"/>
  <c r="M18" i="1" s="1"/>
  <c r="M10" i="1"/>
  <c r="J47" i="9"/>
  <c r="J48" i="9" s="1"/>
  <c r="Q52" i="7" s="1"/>
  <c r="L20" i="9"/>
  <c r="L30" i="9" s="1"/>
  <c r="D39" i="1"/>
  <c r="F20" i="9"/>
  <c r="F30" i="9" s="1"/>
  <c r="F31" i="9" s="1"/>
  <c r="J20" i="9"/>
  <c r="J30" i="9" s="1"/>
  <c r="G12" i="1"/>
  <c r="H49" i="1"/>
  <c r="J49" i="1"/>
  <c r="L49" i="1"/>
  <c r="N49" i="1"/>
  <c r="N15" i="1"/>
  <c r="O10" i="1"/>
  <c r="S7" i="7"/>
  <c r="Z7" i="7" s="1"/>
  <c r="L47" i="9"/>
  <c r="L48" i="9" s="1"/>
  <c r="S52" i="7" s="1"/>
  <c r="N20" i="9"/>
  <c r="N30" i="9" s="1"/>
  <c r="N41" i="9"/>
  <c r="N43" i="9" s="1"/>
  <c r="U51" i="7" s="1"/>
  <c r="AA51" i="7" s="1"/>
  <c r="O20" i="1"/>
  <c r="J41" i="9"/>
  <c r="J43" i="9" s="1"/>
  <c r="Q51" i="7" s="1"/>
  <c r="Y51" i="7" s="1"/>
  <c r="K20" i="1"/>
  <c r="H57" i="1"/>
  <c r="L57" i="1"/>
  <c r="G20" i="1"/>
  <c r="N57" i="1"/>
  <c r="J57" i="1"/>
  <c r="J15" i="1"/>
  <c r="K10" i="1"/>
  <c r="H47" i="1"/>
  <c r="J47" i="1"/>
  <c r="N47" i="1"/>
  <c r="L47" i="1"/>
  <c r="O15" i="7"/>
  <c r="Q7" i="7"/>
  <c r="Y7" i="7" s="1"/>
  <c r="F41" i="9"/>
  <c r="F43" i="9" s="1"/>
  <c r="M51" i="7" s="1"/>
  <c r="W51" i="7" s="1"/>
  <c r="M9" i="7"/>
  <c r="O34" i="7"/>
  <c r="X34" i="7" s="1"/>
  <c r="H47" i="9"/>
  <c r="H48" i="9" s="1"/>
  <c r="O52" i="7" s="1"/>
  <c r="J39" i="1"/>
  <c r="Q36" i="7" s="1"/>
  <c r="Y36" i="7" s="1"/>
  <c r="J72" i="1"/>
  <c r="N39" i="1"/>
  <c r="H15" i="1"/>
  <c r="H18" i="1" s="1"/>
  <c r="H13" i="9" s="1"/>
  <c r="I10" i="1"/>
  <c r="H39" i="1"/>
  <c r="O36" i="7" s="1"/>
  <c r="X36" i="7" s="1"/>
  <c r="O9" i="7"/>
  <c r="I12" i="1"/>
  <c r="M34" i="7"/>
  <c r="W34" i="7" s="1"/>
  <c r="H72" i="1"/>
  <c r="L39" i="1"/>
  <c r="N37" i="9" s="1"/>
  <c r="S34" i="7"/>
  <c r="Z34" i="7" s="1"/>
  <c r="L72" i="1"/>
  <c r="M15" i="7"/>
  <c r="U34" i="7"/>
  <c r="AA34" i="7" s="1"/>
  <c r="F15" i="1"/>
  <c r="F18" i="1" s="1"/>
  <c r="F13" i="9" s="1"/>
  <c r="S15" i="7"/>
  <c r="Q9" i="7"/>
  <c r="Q20" i="1"/>
  <c r="L41" i="9"/>
  <c r="L43" i="9" s="1"/>
  <c r="S51" i="7" s="1"/>
  <c r="Z51" i="7" s="1"/>
  <c r="H41" i="9"/>
  <c r="H43" i="9" s="1"/>
  <c r="O51" i="7" s="1"/>
  <c r="X51" i="7" s="1"/>
  <c r="Q86" i="10"/>
  <c r="R27" i="1"/>
  <c r="F47" i="9"/>
  <c r="F48" i="9" s="1"/>
  <c r="F39" i="1"/>
  <c r="A47" i="1" s="1"/>
  <c r="N72" i="1"/>
  <c r="R11" i="1"/>
  <c r="L37" i="9"/>
  <c r="J37" i="9"/>
  <c r="H5" i="9"/>
  <c r="H42" i="1" s="1"/>
  <c r="H31" i="1" s="1"/>
  <c r="O29" i="7" s="1"/>
  <c r="S9" i="7"/>
  <c r="Q90" i="10"/>
  <c r="G18" i="10"/>
  <c r="Q12" i="10"/>
  <c r="R12" i="10" s="1"/>
  <c r="U15" i="7"/>
  <c r="Q15" i="7"/>
  <c r="U7" i="7"/>
  <c r="AA7" i="7" s="1"/>
  <c r="Q10" i="1"/>
  <c r="R10" i="1" s="1"/>
  <c r="Q12" i="1"/>
  <c r="R12" i="1" s="1"/>
  <c r="N48" i="9"/>
  <c r="U52" i="7" s="1"/>
  <c r="N6" i="1"/>
  <c r="N5" i="9" s="1"/>
  <c r="N42" i="1" s="1"/>
  <c r="N31" i="1" s="1"/>
  <c r="U29" i="7" s="1"/>
  <c r="L5" i="9"/>
  <c r="L42" i="1" s="1"/>
  <c r="L31" i="1" s="1"/>
  <c r="S29" i="7" s="1"/>
  <c r="Y3" i="7"/>
  <c r="X48" i="7"/>
  <c r="W48" i="7"/>
  <c r="J5" i="9"/>
  <c r="J42" i="1" s="1"/>
  <c r="J31" i="1" s="1"/>
  <c r="Q29" i="7" s="1"/>
  <c r="U36" i="7"/>
  <c r="AA36" i="7" s="1"/>
  <c r="U12" i="7"/>
  <c r="AA12" i="7" s="1"/>
  <c r="S12" i="7"/>
  <c r="Z12" i="7" s="1"/>
  <c r="M7" i="7"/>
  <c r="W7" i="7" s="1"/>
  <c r="R8" i="1"/>
  <c r="P15" i="9"/>
  <c r="R25" i="1" l="1"/>
  <c r="R23" i="1"/>
  <c r="R17" i="1"/>
  <c r="R20" i="1"/>
  <c r="R13" i="1"/>
  <c r="R19" i="1"/>
  <c r="R14" i="1"/>
  <c r="R16" i="1"/>
  <c r="R21" i="1"/>
  <c r="Q76" i="10"/>
  <c r="L51" i="9"/>
  <c r="L16" i="9"/>
  <c r="L24" i="9" s="1"/>
  <c r="L26" i="9" s="1"/>
  <c r="J51" i="9"/>
  <c r="J16" i="9"/>
  <c r="J24" i="9" s="1"/>
  <c r="J26" i="9" s="1"/>
  <c r="K15" i="1"/>
  <c r="K18" i="1"/>
  <c r="Q12" i="7"/>
  <c r="Y12" i="7" s="1"/>
  <c r="F53" i="9"/>
  <c r="O18" i="1"/>
  <c r="H22" i="1"/>
  <c r="O17" i="7" s="1"/>
  <c r="I18" i="1"/>
  <c r="G15" i="1"/>
  <c r="L53" i="9"/>
  <c r="L55" i="9" s="1"/>
  <c r="L56" i="9" s="1"/>
  <c r="S55" i="7" s="1"/>
  <c r="Z55" i="7" s="1"/>
  <c r="L31" i="9"/>
  <c r="J53" i="9"/>
  <c r="J31" i="9"/>
  <c r="P31" i="9" s="1"/>
  <c r="J22" i="1"/>
  <c r="N53" i="9"/>
  <c r="N31" i="9"/>
  <c r="N22" i="1"/>
  <c r="U17" i="7" s="1"/>
  <c r="O15" i="1"/>
  <c r="L22" i="1"/>
  <c r="S17" i="7" s="1"/>
  <c r="M15" i="1"/>
  <c r="J52" i="1"/>
  <c r="N52" i="1"/>
  <c r="H52" i="1"/>
  <c r="L52" i="1"/>
  <c r="O12" i="7"/>
  <c r="X12" i="7" s="1"/>
  <c r="I15" i="1"/>
  <c r="M12" i="7"/>
  <c r="W12" i="7" s="1"/>
  <c r="Q15" i="1"/>
  <c r="R15" i="1" s="1"/>
  <c r="F22" i="1"/>
  <c r="G22" i="1" s="1"/>
  <c r="F37" i="9"/>
  <c r="H75" i="1"/>
  <c r="N75" i="1"/>
  <c r="J75" i="1"/>
  <c r="L75" i="1"/>
  <c r="S36" i="7"/>
  <c r="Z36" i="7" s="1"/>
  <c r="P48" i="9"/>
  <c r="M52" i="7"/>
  <c r="Q18" i="10"/>
  <c r="R18" i="10" s="1"/>
  <c r="H37" i="9"/>
  <c r="M36" i="7"/>
  <c r="W36" i="7" s="1"/>
  <c r="Z3" i="7"/>
  <c r="Y48" i="7"/>
  <c r="P43" i="9"/>
  <c r="Q17" i="7"/>
  <c r="H55" i="1" l="1"/>
  <c r="N55" i="1"/>
  <c r="P13" i="9"/>
  <c r="L55" i="1"/>
  <c r="J55" i="1"/>
  <c r="J55" i="9"/>
  <c r="J56" i="9" s="1"/>
  <c r="Q55" i="7" s="1"/>
  <c r="Y55" i="7" s="1"/>
  <c r="H51" i="9"/>
  <c r="H55" i="9" s="1"/>
  <c r="H56" i="9" s="1"/>
  <c r="O55" i="7" s="1"/>
  <c r="X55" i="7" s="1"/>
  <c r="H16" i="9"/>
  <c r="N51" i="9"/>
  <c r="N55" i="9" s="1"/>
  <c r="N56" i="9" s="1"/>
  <c r="U55" i="7" s="1"/>
  <c r="AA55" i="7" s="1"/>
  <c r="N16" i="9"/>
  <c r="N24" i="9" s="1"/>
  <c r="N26" i="9" s="1"/>
  <c r="L19" i="9"/>
  <c r="L34" i="9" s="1"/>
  <c r="L36" i="9" s="1"/>
  <c r="L38" i="9" s="1"/>
  <c r="S50" i="7" s="1"/>
  <c r="Z50" i="7" s="1"/>
  <c r="H24" i="1"/>
  <c r="H26" i="1" s="1"/>
  <c r="O19" i="7" s="1"/>
  <c r="X19" i="7" s="1"/>
  <c r="I22" i="1"/>
  <c r="Q18" i="1"/>
  <c r="R18" i="1" s="1"/>
  <c r="G18" i="1"/>
  <c r="L24" i="1"/>
  <c r="M22" i="1"/>
  <c r="J24" i="1"/>
  <c r="K22" i="1"/>
  <c r="N24" i="1"/>
  <c r="O22" i="1"/>
  <c r="H59" i="1"/>
  <c r="J59" i="1"/>
  <c r="N59" i="1"/>
  <c r="L59" i="1"/>
  <c r="J19" i="9"/>
  <c r="J21" i="9" s="1"/>
  <c r="Q49" i="7" s="1"/>
  <c r="Y49" i="7" s="1"/>
  <c r="F24" i="1"/>
  <c r="G24" i="1" s="1"/>
  <c r="Q22" i="1"/>
  <c r="R22" i="1" s="1"/>
  <c r="M17" i="7"/>
  <c r="R20" i="10"/>
  <c r="AA3" i="7"/>
  <c r="AA48" i="7" s="1"/>
  <c r="Z48" i="7"/>
  <c r="N19" i="9" l="1"/>
  <c r="N34" i="9" s="1"/>
  <c r="N36" i="9" s="1"/>
  <c r="N38" i="9" s="1"/>
  <c r="U50" i="7" s="1"/>
  <c r="AA50" i="7" s="1"/>
  <c r="I24" i="1"/>
  <c r="F51" i="9"/>
  <c r="F55" i="9" s="1"/>
  <c r="F56" i="9" s="1"/>
  <c r="M55" i="7" s="1"/>
  <c r="W55" i="7" s="1"/>
  <c r="F16" i="9"/>
  <c r="N21" i="9"/>
  <c r="U49" i="7" s="1"/>
  <c r="AA49" i="7" s="1"/>
  <c r="L21" i="9"/>
  <c r="S49" i="7" s="1"/>
  <c r="Z49" i="7" s="1"/>
  <c r="I26" i="1"/>
  <c r="H28" i="1"/>
  <c r="I28" i="1" s="1"/>
  <c r="J26" i="1"/>
  <c r="K24" i="1"/>
  <c r="N26" i="1"/>
  <c r="O24" i="1"/>
  <c r="L26" i="1"/>
  <c r="M24" i="1"/>
  <c r="J34" i="9"/>
  <c r="J36" i="9" s="1"/>
  <c r="J38" i="9" s="1"/>
  <c r="Q50" i="7" s="1"/>
  <c r="Y50" i="7" s="1"/>
  <c r="Q24" i="1"/>
  <c r="Q26" i="1" s="1"/>
  <c r="R26" i="1" s="1"/>
  <c r="F26" i="1"/>
  <c r="G26" i="1" s="1"/>
  <c r="J61" i="1"/>
  <c r="N61" i="1"/>
  <c r="H61" i="1"/>
  <c r="L61" i="1"/>
  <c r="H24" i="9"/>
  <c r="H26" i="9" s="1"/>
  <c r="H19" i="9"/>
  <c r="H21" i="9" s="1"/>
  <c r="O49" i="7" s="1"/>
  <c r="X49" i="7" s="1"/>
  <c r="Q62" i="10"/>
  <c r="Q23" i="10"/>
  <c r="G27" i="10"/>
  <c r="U27" i="7"/>
  <c r="AA27" i="7" s="1"/>
  <c r="S27" i="7"/>
  <c r="Z27" i="7" s="1"/>
  <c r="Q27" i="7"/>
  <c r="Y27" i="7" s="1"/>
  <c r="O27" i="7"/>
  <c r="X27" i="7" s="1"/>
  <c r="M27" i="7"/>
  <c r="W27" i="7" s="1"/>
  <c r="P56" i="9" l="1"/>
  <c r="F19" i="9"/>
  <c r="F24" i="9"/>
  <c r="F26" i="9" s="1"/>
  <c r="P26" i="9" s="1"/>
  <c r="P16" i="9"/>
  <c r="O26" i="1"/>
  <c r="N28" i="1"/>
  <c r="O28" i="1" s="1"/>
  <c r="U19" i="7"/>
  <c r="AA19" i="7" s="1"/>
  <c r="M26" i="1"/>
  <c r="L28" i="1"/>
  <c r="M28" i="1" s="1"/>
  <c r="S19" i="7"/>
  <c r="Z19" i="7" s="1"/>
  <c r="K26" i="1"/>
  <c r="J28" i="1"/>
  <c r="K28" i="1" s="1"/>
  <c r="Q19" i="7"/>
  <c r="Y19" i="7" s="1"/>
  <c r="R24" i="1"/>
  <c r="J63" i="1"/>
  <c r="N63" i="1"/>
  <c r="H63" i="1"/>
  <c r="L63" i="1"/>
  <c r="H34" i="9"/>
  <c r="H36" i="9" s="1"/>
  <c r="H38" i="9" s="1"/>
  <c r="O50" i="7" s="1"/>
  <c r="X50" i="7" s="1"/>
  <c r="M19" i="7"/>
  <c r="W19" i="7" s="1"/>
  <c r="F28" i="1"/>
  <c r="G28" i="1" s="1"/>
  <c r="F72" i="10"/>
  <c r="Q72" i="10" s="1"/>
  <c r="Q68" i="10"/>
  <c r="Q64" i="10"/>
  <c r="R27" i="10"/>
  <c r="F34" i="9" l="1"/>
  <c r="F36" i="9" s="1"/>
  <c r="F38" i="9" s="1"/>
  <c r="M50" i="7" s="1"/>
  <c r="W50" i="7" s="1"/>
  <c r="F21" i="9"/>
  <c r="Q28" i="1"/>
  <c r="R28" i="1" s="1"/>
  <c r="H65" i="1"/>
  <c r="L65" i="1"/>
  <c r="J65" i="1"/>
  <c r="N65" i="1"/>
  <c r="F78" i="10"/>
  <c r="F80" i="10" l="1"/>
  <c r="F82" i="10" s="1"/>
  <c r="Q82" i="10" s="1"/>
  <c r="F92" i="10"/>
  <c r="F95" i="10" s="1"/>
  <c r="F96" i="10" s="1"/>
  <c r="Q96" i="10" s="1"/>
  <c r="P38" i="9"/>
  <c r="M49" i="7"/>
  <c r="W49" i="7" s="1"/>
  <c r="P21" i="9"/>
</calcChain>
</file>

<file path=xl/comments1.xml><?xml version="1.0" encoding="utf-8"?>
<comments xmlns="http://schemas.openxmlformats.org/spreadsheetml/2006/main">
  <authors>
    <author>cha</author>
    <author>Claus Højlund Andersen</author>
    <author>En tilfreds Microsoft Office-bruger</author>
  </authors>
  <commentList>
    <comment ref="F6" authorId="0">
      <text>
        <r>
          <rPr>
            <sz val="8"/>
            <color indexed="81"/>
            <rFont val="Tahoma"/>
            <family val="2"/>
          </rPr>
          <t>Indtast første år for analysen. Alle årstal retter sig ind efter første år i analysen</t>
        </r>
      </text>
    </comment>
    <comment ref="F11" authorId="1">
      <text>
        <r>
          <rPr>
            <sz val="8"/>
            <color indexed="81"/>
            <rFont val="Tahoma"/>
            <family val="2"/>
          </rPr>
          <t>Skønnet lønomkostning. Nødvendig for beregning af lønningsevne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1">
      <text>
        <r>
          <rPr>
            <sz val="8"/>
            <color indexed="81"/>
            <rFont val="Tahoma"/>
            <family val="2"/>
          </rPr>
          <t>Skønnet lønomkostning. Nødvendig for beregning af lønningsevne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" authorId="1">
      <text>
        <r>
          <rPr>
            <sz val="8"/>
            <color indexed="81"/>
            <rFont val="Tahoma"/>
            <family val="2"/>
          </rPr>
          <t>Skønnet lønomkostning. Nødvendig for beregning af lønningsevne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1" authorId="1">
      <text>
        <r>
          <rPr>
            <sz val="8"/>
            <color indexed="81"/>
            <rFont val="Tahoma"/>
            <family val="2"/>
          </rPr>
          <t>Skønnet lønomkostning. Nødvendig for beregning af lønningsevne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1" authorId="1">
      <text>
        <r>
          <rPr>
            <sz val="8"/>
            <color indexed="81"/>
            <rFont val="Tahoma"/>
            <family val="2"/>
          </rPr>
          <t>Skønnet lønomkostning. Nødvendig for beregning af lønningsevne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1">
      <text>
        <r>
          <rPr>
            <sz val="8"/>
            <color indexed="81"/>
            <rFont val="Tahoma"/>
            <family val="2"/>
          </rPr>
          <t>Skønnet forpagtnings-afgift ud fra forpagtet areal. Bruges i lønningsevne og evt. i 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1">
      <text>
        <r>
          <rPr>
            <sz val="8"/>
            <color indexed="81"/>
            <rFont val="Tahoma"/>
            <family val="2"/>
          </rPr>
          <t>Skønnet forpagtnings-afgift ud fra forpagtet areal. Bruges i lønningsevne og evt. i 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" authorId="1">
      <text>
        <r>
          <rPr>
            <sz val="8"/>
            <color indexed="81"/>
            <rFont val="Tahoma"/>
            <family val="2"/>
          </rPr>
          <t>Skønnet forpagtnings-afgift ud fra forpagtet areal. Bruges i lønningsevne og evt. i 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9" authorId="1">
      <text>
        <r>
          <rPr>
            <sz val="8"/>
            <color indexed="81"/>
            <rFont val="Tahoma"/>
            <family val="2"/>
          </rPr>
          <t>Skønnet forpagtnings-afgift ud fra forpagtet areal. Bruges i lønningsevne og evt. i 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9" authorId="1">
      <text>
        <r>
          <rPr>
            <sz val="8"/>
            <color indexed="81"/>
            <rFont val="Tahoma"/>
            <family val="2"/>
          </rPr>
          <t>Skønnet forpagtnings-afgift ud fra forpagtet areal. Bruges i lønningsevne og evt. i 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1">
      <text>
        <r>
          <rPr>
            <sz val="8"/>
            <color indexed="81"/>
            <rFont val="Tahoma"/>
            <family val="2"/>
          </rPr>
          <t>Hvis muligt skønnes andre aktiver f.eks. bil, tilgodehavende, indlån og værdipapirer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1">
      <text>
        <r>
          <rPr>
            <sz val="8"/>
            <color indexed="81"/>
            <rFont val="Tahoma"/>
            <family val="2"/>
          </rPr>
          <t>Hvis muligt skønnes andre aktiver f.eks. bil, tilgodehavende, indlån og værdipapirer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1">
      <text>
        <r>
          <rPr>
            <sz val="8"/>
            <color indexed="81"/>
            <rFont val="Tahoma"/>
            <family val="2"/>
          </rPr>
          <t>Hvis muligt skønnes andre aktiver f.eks. bil, tilgodehavende, indlån og værdipapirer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1">
      <text>
        <r>
          <rPr>
            <sz val="8"/>
            <color indexed="81"/>
            <rFont val="Tahoma"/>
            <family val="2"/>
          </rPr>
          <t>Hvis muligt skønnes andre aktiver f.eks. bil, tilgodehavende, indlån og værdipapirer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1">
      <text>
        <r>
          <rPr>
            <sz val="8"/>
            <color indexed="81"/>
            <rFont val="Tahoma"/>
            <family val="2"/>
          </rPr>
          <t>Hvis muligt skønnes andre aktiver f.eks. bil, tilgodehavende, indlån og værdipapirer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5" authorId="1">
      <text>
        <r>
          <rPr>
            <sz val="8"/>
            <color indexed="81"/>
            <rFont val="Tahoma"/>
            <family val="2"/>
          </rPr>
          <t>Hvis muligt skønnes andre aktiver f.eks. bil, tilgodehavende, indlån og værdipapirer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05" authorId="2">
      <text>
        <r>
          <rPr>
            <sz val="8"/>
            <color indexed="81"/>
            <rFont val="Tahoma"/>
            <family val="2"/>
          </rPr>
          <t>Den høje timeløn følger faste satser og er i 1996  140 kr. i timen svarende til gns. bruttoaflønning af landbrugsvikarer. Den høje timeløn gives kun til 2/3 af familiens arbejdstimer, dog max 2500 timer.</t>
        </r>
      </text>
    </comment>
    <comment ref="W106" authorId="2">
      <text>
        <r>
          <rPr>
            <sz val="8"/>
            <color indexed="81"/>
            <rFont val="Tahoma"/>
            <family val="2"/>
          </rPr>
          <t>Den lave timeløn følger faste takster og er i 1996 107 kr. Den lave timeløn bruges på de af familiens arbejdstimer, der ikke får den høje timeløn.</t>
        </r>
      </text>
    </comment>
    <comment ref="W107" authorId="2">
      <text>
        <r>
          <rPr>
            <sz val="8"/>
            <color indexed="81"/>
            <rFont val="Tahoma"/>
            <family val="2"/>
          </rPr>
          <t>Værdien af tilforpagtet areal medregnes i landbrugsaktiver ved beregning af Afkastningsgrad. Brug så vidt muligt den offenlige ejendomsværdi af jorden.</t>
        </r>
      </text>
    </comment>
    <comment ref="W110" authorId="2">
      <text>
        <r>
          <rPr>
            <sz val="8"/>
            <color indexed="81"/>
            <rFont val="Tahoma"/>
            <family val="2"/>
          </rPr>
          <t>Familiens arbejdsvederlag beregnes som 2/3 af familiens arbejdstimer (dog max. 2.500) til den høje timeløn, og resten til den lave timeløn.</t>
        </r>
      </text>
    </comment>
  </commentList>
</comments>
</file>

<file path=xl/comments2.xml><?xml version="1.0" encoding="utf-8"?>
<comments xmlns="http://schemas.openxmlformats.org/spreadsheetml/2006/main">
  <authors>
    <author>cha</author>
  </authors>
  <commentList>
    <comment ref="F11" authorId="0">
      <text>
        <r>
          <rPr>
            <sz val="8"/>
            <color indexed="81"/>
            <rFont val="Tahoma"/>
            <family val="2"/>
          </rPr>
          <t>Hvis der intastes arbejdsvederlag her bruges det som arbejdsvederlag - ellers timer gange timesats</t>
        </r>
      </text>
    </comment>
    <comment ref="H11" authorId="0">
      <text>
        <r>
          <rPr>
            <sz val="8"/>
            <color indexed="81"/>
            <rFont val="Tahoma"/>
            <family val="2"/>
          </rPr>
          <t>Hvis der intastes arbejdsvederlag her bruges det som arbejdsvederlag - ellers timer gange timesats</t>
        </r>
      </text>
    </comment>
    <comment ref="J11" authorId="0">
      <text>
        <r>
          <rPr>
            <sz val="8"/>
            <color indexed="81"/>
            <rFont val="Tahoma"/>
            <family val="2"/>
          </rPr>
          <t>Hvis der intastes arbejdsvederlag her bruges det som arbejdsvederlag - ellers timer gange timesats</t>
        </r>
      </text>
    </comment>
    <comment ref="L11" authorId="0">
      <text>
        <r>
          <rPr>
            <sz val="8"/>
            <color indexed="81"/>
            <rFont val="Tahoma"/>
            <family val="2"/>
          </rPr>
          <t>Hvis der intastes arbejdsvederlag her bruges det som arbejdsvederlag - ellers timer gange timesats</t>
        </r>
      </text>
    </comment>
    <comment ref="N11" authorId="0">
      <text>
        <r>
          <rPr>
            <sz val="8"/>
            <color indexed="81"/>
            <rFont val="Tahoma"/>
            <family val="2"/>
          </rPr>
          <t>Hvis der intastes arbejdsvederlag her bruges det som arbejdsvederlag - ellers timer gange timesats</t>
        </r>
      </text>
    </comment>
    <comment ref="F20" authorId="0">
      <text>
        <r>
          <rPr>
            <sz val="8"/>
            <color indexed="81"/>
            <rFont val="Tahoma"/>
            <family val="2"/>
          </rPr>
          <t>Gennemsnit af primo og ultimo af aktiver i alt</t>
        </r>
      </text>
    </comment>
    <comment ref="H20" authorId="0">
      <text>
        <r>
          <rPr>
            <sz val="8"/>
            <color indexed="81"/>
            <rFont val="Tahoma"/>
            <family val="2"/>
          </rPr>
          <t>Gennemsnit af primo og ultimo af aktiver i alt</t>
        </r>
      </text>
    </comment>
    <comment ref="J20" authorId="0">
      <text>
        <r>
          <rPr>
            <sz val="8"/>
            <color indexed="81"/>
            <rFont val="Tahoma"/>
            <family val="2"/>
          </rPr>
          <t>Gennemsnit af primo og ultimo af aktiver i alt</t>
        </r>
      </text>
    </comment>
    <comment ref="L20" authorId="0">
      <text>
        <r>
          <rPr>
            <sz val="8"/>
            <color indexed="81"/>
            <rFont val="Tahoma"/>
            <family val="2"/>
          </rPr>
          <t>Gennemsnit af primo og ultimo af aktiver i alt</t>
        </r>
      </text>
    </comment>
    <comment ref="N20" authorId="0">
      <text>
        <r>
          <rPr>
            <sz val="8"/>
            <color indexed="81"/>
            <rFont val="Tahoma"/>
            <family val="2"/>
          </rPr>
          <t>Gennemsnit af primo og ultimo af aktiver i alt</t>
        </r>
      </text>
    </comment>
    <comment ref="F35" authorId="0">
      <text>
        <r>
          <rPr>
            <sz val="9"/>
            <color indexed="81"/>
            <rFont val="Tahoma"/>
            <family val="2"/>
          </rPr>
          <t>Finansieringsomkostninger i alt excl. forpagtningsafgift</t>
        </r>
      </text>
    </comment>
    <comment ref="H35" authorId="0">
      <text>
        <r>
          <rPr>
            <sz val="9"/>
            <color indexed="81"/>
            <rFont val="Tahoma"/>
            <family val="2"/>
          </rPr>
          <t>Finansieringsomkost-ninger i alt excl. forpagtningsafgift</t>
        </r>
      </text>
    </comment>
    <comment ref="J35" authorId="0">
      <text>
        <r>
          <rPr>
            <sz val="9"/>
            <color indexed="81"/>
            <rFont val="Tahoma"/>
            <family val="2"/>
          </rPr>
          <t>Finansieringsomkost-ninger i alt excl. forpagtningsafgift</t>
        </r>
      </text>
    </comment>
    <comment ref="L35" authorId="0">
      <text>
        <r>
          <rPr>
            <sz val="9"/>
            <color indexed="81"/>
            <rFont val="Tahoma"/>
            <family val="2"/>
          </rPr>
          <t>Finansieringsomkost-ninger i alt excl. forpagtningsafgift</t>
        </r>
      </text>
    </comment>
    <comment ref="N35" authorId="0">
      <text>
        <r>
          <rPr>
            <sz val="9"/>
            <color indexed="81"/>
            <rFont val="Tahoma"/>
            <family val="2"/>
          </rPr>
          <t>Finansieringsomkost-ninger i alt excl. forpagtningsafgift</t>
        </r>
      </text>
    </comment>
  </commentList>
</comments>
</file>

<file path=xl/comments3.xml><?xml version="1.0" encoding="utf-8"?>
<comments xmlns="http://schemas.openxmlformats.org/spreadsheetml/2006/main">
  <authors>
    <author>cha</author>
    <author>Claus Højlund Andersen (CHA - Adjunkt - VJ - EAA)</author>
    <author>Claus Højlund Andersen</author>
  </authors>
  <commentList>
    <comment ref="F6" authorId="0">
      <text>
        <r>
          <rPr>
            <sz val="8"/>
            <color indexed="81"/>
            <rFont val="Tahoma"/>
            <family val="2"/>
          </rPr>
          <t>Indtast første år for analysen. Alle årstal retter sig ind efter første år i analysen</t>
        </r>
      </text>
    </comment>
    <comment ref="F17" authorId="1">
      <text>
        <r>
          <rPr>
            <sz val="9"/>
            <color indexed="81"/>
            <rFont val="Tahoma"/>
            <family val="2"/>
          </rPr>
          <t xml:space="preserve">Tilbageføres, når der skal beregnes lønningsevne nedenfor
</t>
        </r>
      </text>
    </comment>
    <comment ref="H17" authorId="1">
      <text>
        <r>
          <rPr>
            <sz val="9"/>
            <color indexed="81"/>
            <rFont val="Tahoma"/>
            <family val="2"/>
          </rPr>
          <t xml:space="preserve">Tilbageføres, når der skal beregnes lønningsevne nedenfor
</t>
        </r>
      </text>
    </comment>
    <comment ref="J17" authorId="1">
      <text>
        <r>
          <rPr>
            <sz val="9"/>
            <color indexed="81"/>
            <rFont val="Tahoma"/>
            <family val="2"/>
          </rPr>
          <t xml:space="preserve">Tilbageføres, når der skal beregnes lønningsevne nedenfor
</t>
        </r>
      </text>
    </comment>
    <comment ref="L17" authorId="1">
      <text>
        <r>
          <rPr>
            <sz val="9"/>
            <color indexed="81"/>
            <rFont val="Tahoma"/>
            <family val="2"/>
          </rPr>
          <t xml:space="preserve">Tilbageføres, når der skal beregnes lønningsevne nedenfor
</t>
        </r>
      </text>
    </comment>
    <comment ref="N17" authorId="1">
      <text>
        <r>
          <rPr>
            <sz val="9"/>
            <color indexed="81"/>
            <rFont val="Tahoma"/>
            <family val="2"/>
          </rPr>
          <t xml:space="preserve">Tilbageføres, når der skal beregnes lønningsevne nedenfor
</t>
        </r>
      </text>
    </comment>
    <comment ref="F25" authorId="2">
      <text>
        <r>
          <rPr>
            <sz val="8"/>
            <color indexed="81"/>
            <rFont val="Tahoma"/>
            <family val="2"/>
          </rPr>
          <t xml:space="preserve">Skønnet forpagtnings-afgift ud fra forpagtet areal. Bruges ved beregningaf nettoudbytte
</t>
        </r>
      </text>
    </comment>
    <comment ref="H25" authorId="2">
      <text>
        <r>
          <rPr>
            <sz val="8"/>
            <color indexed="81"/>
            <rFont val="Tahoma"/>
            <family val="2"/>
          </rPr>
          <t xml:space="preserve">Skønnet forpagtnings-afgift ud fra forpagtet areal. Bruges ved beregningaf nettoudbytte
</t>
        </r>
      </text>
    </comment>
    <comment ref="J25" authorId="2">
      <text>
        <r>
          <rPr>
            <sz val="8"/>
            <color indexed="81"/>
            <rFont val="Tahoma"/>
            <family val="2"/>
          </rPr>
          <t xml:space="preserve">Skønnet forpagtnings-afgift ud fra forpagtet areal. Bruges ved beregningaf nettoudbytte
</t>
        </r>
      </text>
    </comment>
    <comment ref="L25" authorId="2">
      <text>
        <r>
          <rPr>
            <sz val="8"/>
            <color indexed="81"/>
            <rFont val="Tahoma"/>
            <family val="2"/>
          </rPr>
          <t xml:space="preserve">Skønnet forpagtnings-afgift ud fra forpagtet areal. Bruges ved beregningaf nettoudbytte
</t>
        </r>
      </text>
    </comment>
    <comment ref="N25" authorId="2">
      <text>
        <r>
          <rPr>
            <sz val="8"/>
            <color indexed="81"/>
            <rFont val="Tahoma"/>
            <family val="2"/>
          </rPr>
          <t xml:space="preserve">Skønnet forpagtnings-afgift ud fra forpagtet areal. Bruges ved beregningaf nettoudbytte
</t>
        </r>
      </text>
    </comment>
    <comment ref="F60" authorId="0">
      <text>
        <r>
          <rPr>
            <sz val="8"/>
            <color indexed="81"/>
            <rFont val="Tahoma"/>
            <family val="2"/>
          </rPr>
          <t>Hvis der intastes arbejdsvederlag her bruges det som arbejdsvederlag - ellers timer gange timesats</t>
        </r>
      </text>
    </comment>
    <comment ref="H60" authorId="0">
      <text>
        <r>
          <rPr>
            <sz val="8"/>
            <color indexed="81"/>
            <rFont val="Tahoma"/>
            <family val="2"/>
          </rPr>
          <t>Hvis der intastes arbejdsvederlag her bruges det som arbejdsvederlag - ellers timer gange timesats</t>
        </r>
      </text>
    </comment>
    <comment ref="J60" authorId="0">
      <text>
        <r>
          <rPr>
            <sz val="8"/>
            <color indexed="81"/>
            <rFont val="Tahoma"/>
            <family val="2"/>
          </rPr>
          <t>Hvis der intastes arbejdsvederlag her bruges det som arbejdsvederlag - ellers timer gange timesats</t>
        </r>
      </text>
    </comment>
    <comment ref="L60" authorId="0">
      <text>
        <r>
          <rPr>
            <sz val="8"/>
            <color indexed="81"/>
            <rFont val="Tahoma"/>
            <family val="2"/>
          </rPr>
          <t>Hvis der intastes arbejdsvederlag her bruges det som arbejdsvederlag - ellers timer gange timesats</t>
        </r>
      </text>
    </comment>
    <comment ref="N60" authorId="0">
      <text>
        <r>
          <rPr>
            <sz val="8"/>
            <color indexed="81"/>
            <rFont val="Tahoma"/>
            <family val="2"/>
          </rPr>
          <t>Hvis der intastes arbejdsvederlag her bruges det som arbejdsvederlag - ellers timer gange timesats</t>
        </r>
      </text>
    </comment>
    <comment ref="F67" authorId="0">
      <text>
        <r>
          <rPr>
            <sz val="8"/>
            <color indexed="81"/>
            <rFont val="Tahoma"/>
            <family val="2"/>
          </rPr>
          <t>Gennemsnit af aktiver i alt primo og ultimo i året</t>
        </r>
      </text>
    </comment>
    <comment ref="H67" authorId="0">
      <text>
        <r>
          <rPr>
            <sz val="8"/>
            <color indexed="81"/>
            <rFont val="Tahoma"/>
            <family val="2"/>
          </rPr>
          <t>Gennemsnit af aktiver i alt primo og ultimo i året</t>
        </r>
      </text>
    </comment>
    <comment ref="J67" authorId="0">
      <text>
        <r>
          <rPr>
            <sz val="8"/>
            <color indexed="81"/>
            <rFont val="Tahoma"/>
            <family val="2"/>
          </rPr>
          <t>Gennemsnit af aktiver i alt primo og ultimo i året</t>
        </r>
      </text>
    </comment>
    <comment ref="L67" authorId="0">
      <text>
        <r>
          <rPr>
            <sz val="8"/>
            <color indexed="81"/>
            <rFont val="Tahoma"/>
            <family val="2"/>
          </rPr>
          <t>Gennemsnit af aktiver i alt primo og ultimo i året</t>
        </r>
      </text>
    </comment>
    <comment ref="N67" authorId="0">
      <text>
        <r>
          <rPr>
            <sz val="8"/>
            <color indexed="81"/>
            <rFont val="Tahoma"/>
            <family val="2"/>
          </rPr>
          <t>Gennemsnit af aktiver i alt primo og ultimo i året</t>
        </r>
      </text>
    </comment>
    <comment ref="F79" authorId="0">
      <text>
        <r>
          <rPr>
            <sz val="9"/>
            <color indexed="81"/>
            <rFont val="Tahoma"/>
            <family val="2"/>
          </rPr>
          <t>Finansieringsomkostninger i alt excl. forpagtningsafgift</t>
        </r>
      </text>
    </comment>
    <comment ref="H79" authorId="0">
      <text>
        <r>
          <rPr>
            <sz val="9"/>
            <color indexed="81"/>
            <rFont val="Tahoma"/>
            <family val="2"/>
          </rPr>
          <t>Finansieringsomkostninger i alt excl. forpagtningsafgift</t>
        </r>
      </text>
    </comment>
    <comment ref="J79" authorId="0">
      <text>
        <r>
          <rPr>
            <sz val="9"/>
            <color indexed="81"/>
            <rFont val="Tahoma"/>
            <family val="2"/>
          </rPr>
          <t>Finansieringsomkostninger i alt excl. forpagtningsafgift</t>
        </r>
      </text>
    </comment>
    <comment ref="L79" authorId="0">
      <text>
        <r>
          <rPr>
            <sz val="9"/>
            <color indexed="81"/>
            <rFont val="Tahoma"/>
            <family val="2"/>
          </rPr>
          <t>Finansieringsomkostninger i alt excl. forpagtningsafgift</t>
        </r>
      </text>
    </comment>
    <comment ref="N79" authorId="0">
      <text>
        <r>
          <rPr>
            <sz val="9"/>
            <color indexed="81"/>
            <rFont val="Tahoma"/>
            <family val="2"/>
          </rPr>
          <t>Finansieringsomkostninger i alt excl. forpagtningsafgift</t>
        </r>
      </text>
    </comment>
  </commentList>
</comments>
</file>

<file path=xl/sharedStrings.xml><?xml version="1.0" encoding="utf-8"?>
<sst xmlns="http://schemas.openxmlformats.org/spreadsheetml/2006/main" count="252" uniqueCount="135">
  <si>
    <t>Anden indtjening</t>
  </si>
  <si>
    <t>Konsolidering</t>
  </si>
  <si>
    <t>Arbejdstimer totalt</t>
  </si>
  <si>
    <t>Medhjælpers arbejdstimer</t>
  </si>
  <si>
    <t>Familiens arbejdstimer</t>
  </si>
  <si>
    <t xml:space="preserve"> - familiens arbejdsvederlag</t>
  </si>
  <si>
    <t>Nettoudbytte</t>
  </si>
  <si>
    <t>Afkastningsgrad</t>
  </si>
  <si>
    <t>Afkastningsgrad (AG):</t>
  </si>
  <si>
    <t xml:space="preserve">Egenkapitalens forrentning </t>
  </si>
  <si>
    <t xml:space="preserve"> = rest til forrentning af egenkapital</t>
  </si>
  <si>
    <t>Egenkapitalens forrentning (EKF):</t>
  </si>
  <si>
    <t>Gældsrente</t>
  </si>
  <si>
    <t>Gældsrente (GR):</t>
  </si>
  <si>
    <t>Gældsprocent</t>
  </si>
  <si>
    <t>Gæld i alt</t>
  </si>
  <si>
    <t>Dækningsbidrag</t>
  </si>
  <si>
    <t>Resultat af primær drift</t>
  </si>
  <si>
    <t>Finansiering i alt</t>
  </si>
  <si>
    <t>Årets resultat før skat</t>
  </si>
  <si>
    <t>Kontante kapacitetsomkostninger</t>
  </si>
  <si>
    <t>Resultat efter finansiering</t>
  </si>
  <si>
    <t>NØGLETALSBEREGNING</t>
  </si>
  <si>
    <t>STATUS</t>
  </si>
  <si>
    <t>Nøgletal</t>
  </si>
  <si>
    <t>Grafik</t>
  </si>
  <si>
    <t>Egenkapital</t>
  </si>
  <si>
    <t>Lønningsevne</t>
  </si>
  <si>
    <t xml:space="preserve"> + lønomkostninger</t>
  </si>
  <si>
    <t xml:space="preserve"> - forpagtningsafgift</t>
  </si>
  <si>
    <t>Lønningsevne i alt</t>
  </si>
  <si>
    <t>Timesats</t>
  </si>
  <si>
    <t>Ultimo</t>
  </si>
  <si>
    <t>Lønningsevne, kr. pr. time</t>
  </si>
  <si>
    <t>Moms</t>
  </si>
  <si>
    <t>a</t>
  </si>
  <si>
    <t>Bruttoudbytte</t>
  </si>
  <si>
    <t>Stykomkostninger</t>
  </si>
  <si>
    <t>Driftsmæssige afskrivninger</t>
  </si>
  <si>
    <t>Aktiver, gæld og egenkapital</t>
  </si>
  <si>
    <t>primo</t>
  </si>
  <si>
    <t>Overskudsgrad</t>
  </si>
  <si>
    <t>Overskudsgrad (OG):</t>
  </si>
  <si>
    <t>Aktivernes omsætningshastighed</t>
  </si>
  <si>
    <t>Aktivernes omsætningshastighed (AOH)</t>
  </si>
  <si>
    <t>RESULTAT</t>
  </si>
  <si>
    <t xml:space="preserve"> / egenkapital gns. * 100</t>
  </si>
  <si>
    <t xml:space="preserve"> / passiver i alt*100</t>
  </si>
  <si>
    <t>%</t>
  </si>
  <si>
    <t xml:space="preserve">   Ejendom</t>
  </si>
  <si>
    <t xml:space="preserve">   Alternativ</t>
  </si>
  <si>
    <t xml:space="preserve">   Bruger</t>
  </si>
  <si>
    <t>Landbrugsaktiver</t>
  </si>
  <si>
    <t>Andre aktiver</t>
  </si>
  <si>
    <t>I alt aktiver</t>
  </si>
  <si>
    <t>Lønomkostninger</t>
  </si>
  <si>
    <t>Andre kapacitetsomkostninger</t>
  </si>
  <si>
    <t>Forpagtningsafgift</t>
  </si>
  <si>
    <t>Finansiering i øvrigt</t>
  </si>
  <si>
    <t>VANDRET INDEKS</t>
  </si>
  <si>
    <t>5 ÅRS OVERSIGT</t>
  </si>
  <si>
    <t>Resultat før skat</t>
  </si>
  <si>
    <t>Grafik data</t>
  </si>
  <si>
    <t>Gæld</t>
  </si>
  <si>
    <t>Prisindeks</t>
  </si>
  <si>
    <t>kr/kg</t>
  </si>
  <si>
    <t xml:space="preserve">    Svinenotering/mælkepris</t>
  </si>
  <si>
    <t xml:space="preserve"> - finansieringsomkostninger</t>
  </si>
  <si>
    <t>Finansiering excl. forpagtning</t>
  </si>
  <si>
    <t>Eks.</t>
  </si>
  <si>
    <t>Gns 5 år</t>
  </si>
  <si>
    <t>Enten beregnet arbejdsvederlag, 1.000 kr</t>
  </si>
  <si>
    <t>eller direkte indtastet, 1.000 kr</t>
  </si>
  <si>
    <t>Gns 2 år</t>
  </si>
  <si>
    <t>Gns 3 år</t>
  </si>
  <si>
    <t>Gns 4 år</t>
  </si>
  <si>
    <t>Gns 1 år</t>
  </si>
  <si>
    <t xml:space="preserve"> Indtast 1 for % af DB og 2 for % af bruttoudbytte</t>
  </si>
  <si>
    <t>1 ÅRS OVERSIGT</t>
  </si>
  <si>
    <t>2 ÅRS OVERSIGT</t>
  </si>
  <si>
    <t>3 ÅRS OVERSIGT</t>
  </si>
  <si>
    <t>4 ÅRS OVERSIGT</t>
  </si>
  <si>
    <t xml:space="preserve"> år indtastet. Gennemsnit beregnes på basis af dette tal. Indtast fra år 1.</t>
  </si>
  <si>
    <t>Afkoblet EU støtte</t>
  </si>
  <si>
    <t xml:space="preserve"> / bruttoudbytte</t>
  </si>
  <si>
    <t>Nettoomsætning</t>
  </si>
  <si>
    <t>1 ÅRS OVERSIGT SELSKAB</t>
  </si>
  <si>
    <t>2 ÅRS OVERSIGT SELSKAB</t>
  </si>
  <si>
    <t>3 ÅRS OVERSIGT SELSKAB</t>
  </si>
  <si>
    <t>4 ÅRS OVERSIGT SELSKAB</t>
  </si>
  <si>
    <t>5 ÅRS OVERSIGT SELSKAB</t>
  </si>
  <si>
    <t xml:space="preserve"> Indtast 1 for % af Bruttofortjeneste 1 og 2 for % af Nettoomsætning</t>
  </si>
  <si>
    <t>Finansielle indtægter</t>
  </si>
  <si>
    <t>Årets resultat</t>
  </si>
  <si>
    <t>BALANCE</t>
  </si>
  <si>
    <t>Anlægsaktiver</t>
  </si>
  <si>
    <t>Omsætningsaktiver</t>
  </si>
  <si>
    <t>Langfristet gæld</t>
  </si>
  <si>
    <t>Kortfristet gæld</t>
  </si>
  <si>
    <t>Aktiver i alt</t>
  </si>
  <si>
    <t>Passiver i alt</t>
  </si>
  <si>
    <t xml:space="preserve"> / Aktiver i alt gns. * 100</t>
  </si>
  <si>
    <t xml:space="preserve"> / nettoomsætning</t>
  </si>
  <si>
    <t xml:space="preserve"> / aktiver i alt i gns.</t>
  </si>
  <si>
    <t xml:space="preserve"> / gæld i alt i gns. *100</t>
  </si>
  <si>
    <t xml:space="preserve"> - 4 pct. rente af egne aktiver</t>
  </si>
  <si>
    <t>Skat af årets resultat</t>
  </si>
  <si>
    <t>Hensættelser</t>
  </si>
  <si>
    <t>450  (en årsløn uanset antal timer)</t>
  </si>
  <si>
    <t>Gæld+hensættelser i alt</t>
  </si>
  <si>
    <t xml:space="preserve"> / gæld+hensættelser gns. *100</t>
  </si>
  <si>
    <t>Regulering i alt</t>
  </si>
  <si>
    <t>Private indtægter</t>
  </si>
  <si>
    <t>Resultat før regulering og skat</t>
  </si>
  <si>
    <t xml:space="preserve"> / aktiver i alt i gns. * 100</t>
  </si>
  <si>
    <t xml:space="preserve"> - 4 pct. rente af egne aktiver i alt</t>
  </si>
  <si>
    <t>Af- og nedskrivninger mv.</t>
  </si>
  <si>
    <t>Anden indtjening/anden virksomhed</t>
  </si>
  <si>
    <t>ultimo</t>
  </si>
  <si>
    <t>Resultat før finansiering</t>
  </si>
  <si>
    <t>Ændring i varelager</t>
  </si>
  <si>
    <t>Andre driftsindtægter</t>
  </si>
  <si>
    <t>Omkostninger til råvarer og hjælpematerialer</t>
  </si>
  <si>
    <t>Andre eksterne omkostninger</t>
  </si>
  <si>
    <t>Bruttoresultat</t>
  </si>
  <si>
    <t>Personaleomkostninger</t>
  </si>
  <si>
    <t>Af- og nedskrivninger anlægsaktiver</t>
  </si>
  <si>
    <t>Gevinst ved salg af anlægsaktiver</t>
  </si>
  <si>
    <t>Andre driftsomkostninger</t>
  </si>
  <si>
    <t>Driftsresultat</t>
  </si>
  <si>
    <t>Driftsresultat (før finansielle poster)</t>
  </si>
  <si>
    <t>Finansieringsomk. netto</t>
  </si>
  <si>
    <t>Finansielle omkostninger i øvrigt</t>
  </si>
  <si>
    <t>Finansielle omkostninger i alt</t>
  </si>
  <si>
    <t>© 31.05.13 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</si>
</sst>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"/>
    <numFmt numFmtId="165" formatCode="#,##0.0"/>
    <numFmt numFmtId="166" formatCode="#,##0\ %"/>
    <numFmt numFmtId="167" formatCode="#,###"/>
    <numFmt numFmtId="168" formatCode="0.0%"/>
    <numFmt numFmtId="169" formatCode="#,###;[Red]\(#,###\)"/>
    <numFmt numFmtId="170" formatCode="#,##0.0\ %"/>
    <numFmt numFmtId="171" formatCode="0000"/>
    <numFmt numFmtId="172" formatCode="0_);[Red]\(0\)"/>
  </numFmts>
  <fonts count="26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Geneva"/>
    </font>
    <font>
      <b/>
      <sz val="10"/>
      <name val="Geneva"/>
    </font>
    <font>
      <b/>
      <sz val="12"/>
      <name val="Geneva"/>
    </font>
    <font>
      <b/>
      <sz val="9"/>
      <name val="Geneva"/>
    </font>
    <font>
      <sz val="8"/>
      <color indexed="81"/>
      <name val="Tahoma"/>
      <family val="2"/>
    </font>
    <font>
      <sz val="9"/>
      <name val="Geneva"/>
    </font>
    <font>
      <b/>
      <sz val="14"/>
      <name val="Geneva"/>
    </font>
    <font>
      <b/>
      <sz val="16"/>
      <name val="Geneva"/>
    </font>
    <font>
      <sz val="14"/>
      <name val="Geneva"/>
    </font>
    <font>
      <sz val="10"/>
      <name val="MS Sans Serif"/>
      <family val="2"/>
    </font>
    <font>
      <sz val="8.5"/>
      <name val="MS Sans Serif"/>
      <family val="2"/>
    </font>
    <font>
      <sz val="12"/>
      <name val="Geneva"/>
    </font>
    <font>
      <b/>
      <sz val="10"/>
      <name val="MS Sans Serif"/>
      <family val="2"/>
    </font>
    <font>
      <sz val="12"/>
      <name val="MS Sans Serif"/>
      <family val="2"/>
    </font>
    <font>
      <sz val="8.5"/>
      <name val="Arial"/>
      <family val="2"/>
    </font>
    <font>
      <sz val="8"/>
      <name val="Geneva"/>
    </font>
    <font>
      <i/>
      <sz val="8"/>
      <name val="Geneva"/>
    </font>
    <font>
      <sz val="8.5"/>
      <name val="Arial"/>
      <family val="2"/>
    </font>
    <font>
      <sz val="10"/>
      <color indexed="47"/>
      <name val="MS Sans Serif"/>
      <family val="2"/>
    </font>
    <font>
      <sz val="10"/>
      <color indexed="47"/>
      <name val="Geneva"/>
    </font>
    <font>
      <sz val="9"/>
      <color indexed="81"/>
      <name val="Tahoma"/>
      <family val="2"/>
    </font>
    <font>
      <sz val="10"/>
      <color rgb="FFEAEAEA"/>
      <name val="Geneva"/>
    </font>
    <font>
      <sz val="14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3" fontId="3" fillId="2" borderId="0" xfId="4" applyNumberFormat="1" applyFill="1" applyBorder="1" applyProtection="1"/>
    <xf numFmtId="3" fontId="3" fillId="2" borderId="0" xfId="4" applyNumberFormat="1" applyFill="1" applyBorder="1" applyAlignment="1" applyProtection="1">
      <alignment horizontal="center"/>
    </xf>
    <xf numFmtId="167" fontId="3" fillId="2" borderId="0" xfId="4" applyNumberFormat="1" applyFill="1" applyBorder="1" applyProtection="1"/>
    <xf numFmtId="167" fontId="3" fillId="2" borderId="0" xfId="4" applyNumberFormat="1" applyFill="1" applyBorder="1" applyAlignment="1" applyProtection="1">
      <alignment horizontal="center"/>
    </xf>
    <xf numFmtId="167" fontId="3" fillId="2" borderId="0" xfId="4" applyNumberFormat="1" applyFont="1" applyFill="1" applyBorder="1" applyProtection="1"/>
    <xf numFmtId="0" fontId="3" fillId="2" borderId="0" xfId="4" applyFill="1" applyBorder="1" applyProtection="1"/>
    <xf numFmtId="3" fontId="5" fillId="2" borderId="0" xfId="4" applyNumberFormat="1" applyFont="1" applyFill="1" applyBorder="1" applyAlignment="1" applyProtection="1">
      <alignment horizontal="left"/>
    </xf>
    <xf numFmtId="3" fontId="5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left"/>
    </xf>
    <xf numFmtId="3" fontId="4" fillId="2" borderId="0" xfId="4" applyNumberFormat="1" applyFont="1" applyFill="1" applyBorder="1" applyProtection="1"/>
    <xf numFmtId="1" fontId="10" fillId="2" borderId="0" xfId="4" applyNumberFormat="1" applyFont="1" applyFill="1" applyBorder="1" applyAlignment="1" applyProtection="1">
      <alignment horizontal="centerContinuous"/>
    </xf>
    <xf numFmtId="3" fontId="3" fillId="2" borderId="0" xfId="4" applyNumberFormat="1" applyFill="1" applyBorder="1" applyAlignment="1" applyProtection="1">
      <alignment horizontal="right"/>
    </xf>
    <xf numFmtId="3" fontId="3" fillId="2" borderId="0" xfId="4" applyNumberFormat="1" applyFont="1" applyFill="1" applyBorder="1" applyAlignment="1" applyProtection="1">
      <alignment horizontal="right"/>
    </xf>
    <xf numFmtId="1" fontId="3" fillId="2" borderId="0" xfId="2" applyNumberFormat="1" applyFill="1" applyBorder="1" applyProtection="1"/>
    <xf numFmtId="165" fontId="3" fillId="2" borderId="0" xfId="4" applyNumberFormat="1" applyFill="1" applyBorder="1" applyProtection="1"/>
    <xf numFmtId="1" fontId="3" fillId="2" borderId="0" xfId="4" applyNumberFormat="1" applyFill="1" applyBorder="1" applyAlignment="1" applyProtection="1"/>
    <xf numFmtId="167" fontId="4" fillId="2" borderId="0" xfId="4" applyNumberFormat="1" applyFont="1" applyFill="1" applyBorder="1" applyAlignment="1" applyProtection="1">
      <alignment horizontal="center"/>
    </xf>
    <xf numFmtId="3" fontId="4" fillId="2" borderId="0" xfId="4" applyNumberFormat="1" applyFont="1" applyFill="1" applyBorder="1" applyAlignment="1" applyProtection="1">
      <alignment horizontal="center"/>
    </xf>
    <xf numFmtId="167" fontId="4" fillId="2" borderId="0" xfId="4" applyNumberFormat="1" applyFont="1" applyFill="1" applyBorder="1" applyProtection="1"/>
    <xf numFmtId="167" fontId="3" fillId="2" borderId="0" xfId="4" applyNumberFormat="1" applyFont="1" applyFill="1" applyBorder="1" applyAlignment="1" applyProtection="1">
      <alignment horizontal="center"/>
    </xf>
    <xf numFmtId="3" fontId="3" fillId="2" borderId="0" xfId="4" applyNumberFormat="1" applyFont="1" applyFill="1" applyBorder="1" applyProtection="1"/>
    <xf numFmtId="3" fontId="3" fillId="2" borderId="0" xfId="4" applyNumberFormat="1" applyFont="1" applyFill="1" applyBorder="1" applyAlignment="1" applyProtection="1">
      <alignment horizontal="center"/>
    </xf>
    <xf numFmtId="167" fontId="3" fillId="2" borderId="0" xfId="4" applyNumberFormat="1" applyFill="1" applyBorder="1" applyAlignment="1" applyProtection="1">
      <alignment horizontal="right"/>
    </xf>
    <xf numFmtId="167" fontId="3" fillId="2" borderId="0" xfId="4" applyNumberFormat="1" applyFont="1" applyFill="1" applyBorder="1" applyAlignment="1" applyProtection="1">
      <alignment horizontal="left"/>
    </xf>
    <xf numFmtId="167" fontId="3" fillId="2" borderId="0" xfId="4" applyNumberFormat="1" applyFill="1" applyBorder="1" applyAlignment="1" applyProtection="1">
      <alignment horizontal="left"/>
    </xf>
    <xf numFmtId="1" fontId="3" fillId="2" borderId="0" xfId="2" applyNumberFormat="1" applyFill="1" applyBorder="1" applyAlignment="1" applyProtection="1">
      <alignment horizontal="center"/>
    </xf>
    <xf numFmtId="167" fontId="3" fillId="2" borderId="0" xfId="4" applyNumberFormat="1" applyFill="1" applyBorder="1" applyAlignment="1" applyProtection="1">
      <alignment horizontal="centerContinuous"/>
    </xf>
    <xf numFmtId="169" fontId="3" fillId="2" borderId="0" xfId="4" applyNumberFormat="1" applyFill="1" applyBorder="1" applyProtection="1"/>
    <xf numFmtId="1" fontId="3" fillId="2" borderId="0" xfId="2" applyNumberFormat="1" applyFont="1" applyFill="1" applyBorder="1" applyAlignment="1" applyProtection="1">
      <alignment horizontal="center"/>
    </xf>
    <xf numFmtId="167" fontId="3" fillId="2" borderId="0" xfId="2" applyNumberFormat="1" applyFill="1" applyBorder="1" applyAlignment="1" applyProtection="1">
      <alignment horizontal="center"/>
    </xf>
    <xf numFmtId="170" fontId="4" fillId="2" borderId="0" xfId="4" applyNumberFormat="1" applyFont="1" applyFill="1" applyBorder="1" applyProtection="1"/>
    <xf numFmtId="166" fontId="4" fillId="2" borderId="0" xfId="4" applyNumberFormat="1" applyFont="1" applyFill="1" applyBorder="1" applyProtection="1"/>
    <xf numFmtId="167" fontId="3" fillId="2" borderId="0" xfId="4" applyNumberFormat="1" applyFill="1" applyBorder="1" applyAlignment="1" applyProtection="1"/>
    <xf numFmtId="167" fontId="4" fillId="2" borderId="0" xfId="4" applyNumberFormat="1" applyFont="1" applyFill="1" applyBorder="1" applyAlignment="1" applyProtection="1"/>
    <xf numFmtId="3" fontId="11" fillId="2" borderId="0" xfId="4" applyNumberFormat="1" applyFont="1" applyFill="1" applyBorder="1" applyProtection="1"/>
    <xf numFmtId="3" fontId="11" fillId="2" borderId="0" xfId="4" applyNumberFormat="1" applyFont="1" applyFill="1" applyBorder="1" applyAlignment="1" applyProtection="1">
      <alignment horizontal="center"/>
    </xf>
    <xf numFmtId="3" fontId="9" fillId="2" borderId="0" xfId="4" applyNumberFormat="1" applyFont="1" applyFill="1" applyBorder="1" applyProtection="1"/>
    <xf numFmtId="3" fontId="8" fillId="2" borderId="0" xfId="4" applyNumberFormat="1" applyFont="1" applyFill="1" applyBorder="1" applyProtection="1"/>
    <xf numFmtId="164" fontId="3" fillId="2" borderId="0" xfId="4" applyNumberFormat="1" applyFont="1" applyFill="1" applyBorder="1" applyProtection="1"/>
    <xf numFmtId="3" fontId="3" fillId="3" borderId="0" xfId="4" applyNumberFormat="1" applyFill="1" applyBorder="1" applyProtection="1">
      <protection locked="0"/>
    </xf>
    <xf numFmtId="167" fontId="3" fillId="3" borderId="0" xfId="4" applyNumberFormat="1" applyFill="1" applyBorder="1" applyProtection="1">
      <protection locked="0"/>
    </xf>
    <xf numFmtId="167" fontId="3" fillId="2" borderId="0" xfId="4" applyNumberFormat="1" applyFont="1" applyFill="1" applyBorder="1" applyAlignment="1" applyProtection="1">
      <alignment horizontal="right"/>
    </xf>
    <xf numFmtId="167" fontId="3" fillId="2" borderId="0" xfId="4" applyNumberFormat="1" applyFont="1" applyFill="1" applyBorder="1" applyAlignment="1" applyProtection="1"/>
    <xf numFmtId="167" fontId="3" fillId="3" borderId="0" xfId="4" applyNumberFormat="1" applyFont="1" applyFill="1" applyBorder="1" applyAlignment="1" applyProtection="1">
      <alignment horizontal="right"/>
      <protection locked="0"/>
    </xf>
    <xf numFmtId="170" fontId="3" fillId="2" borderId="0" xfId="4" applyNumberFormat="1" applyFont="1" applyFill="1" applyBorder="1" applyProtection="1"/>
    <xf numFmtId="3" fontId="0" fillId="2" borderId="0" xfId="1" applyNumberFormat="1" applyFont="1" applyFill="1"/>
    <xf numFmtId="171" fontId="0" fillId="2" borderId="0" xfId="1" applyNumberFormat="1" applyFont="1" applyFill="1"/>
    <xf numFmtId="0" fontId="0" fillId="2" borderId="0" xfId="1" applyNumberFormat="1" applyFont="1" applyFill="1"/>
    <xf numFmtId="3" fontId="12" fillId="2" borderId="0" xfId="1" applyNumberFormat="1" applyFont="1" applyFill="1"/>
    <xf numFmtId="3" fontId="13" fillId="2" borderId="0" xfId="1" applyNumberFormat="1" applyFont="1" applyFill="1" applyAlignment="1">
      <alignment horizontal="right"/>
    </xf>
    <xf numFmtId="4" fontId="0" fillId="2" borderId="0" xfId="1" applyNumberFormat="1" applyFont="1" applyFill="1"/>
    <xf numFmtId="0" fontId="0" fillId="2" borderId="0" xfId="0" applyFill="1" applyProtection="1"/>
    <xf numFmtId="167" fontId="3" fillId="3" borderId="0" xfId="4" applyNumberFormat="1" applyFill="1" applyBorder="1" applyAlignment="1" applyProtection="1">
      <alignment horizontal="right"/>
      <protection locked="0"/>
    </xf>
    <xf numFmtId="167" fontId="3" fillId="3" borderId="1" xfId="4" applyNumberFormat="1" applyFill="1" applyBorder="1" applyProtection="1">
      <protection locked="0"/>
    </xf>
    <xf numFmtId="167" fontId="4" fillId="2" borderId="2" xfId="4" applyNumberFormat="1" applyFont="1" applyFill="1" applyBorder="1" applyProtection="1"/>
    <xf numFmtId="4" fontId="4" fillId="2" borderId="0" xfId="4" applyNumberFormat="1" applyFont="1" applyFill="1" applyBorder="1" applyProtection="1"/>
    <xf numFmtId="167" fontId="8" fillId="2" borderId="0" xfId="1" applyNumberFormat="1" applyFont="1" applyFill="1" applyBorder="1" applyAlignment="1" applyProtection="1">
      <alignment horizontal="center"/>
    </xf>
    <xf numFmtId="3" fontId="5" fillId="2" borderId="0" xfId="4" applyNumberFormat="1" applyFont="1" applyFill="1" applyBorder="1" applyProtection="1"/>
    <xf numFmtId="1" fontId="5" fillId="2" borderId="0" xfId="4" applyNumberFormat="1" applyFont="1" applyFill="1" applyBorder="1" applyAlignment="1" applyProtection="1">
      <alignment horizontal="centerContinuous"/>
    </xf>
    <xf numFmtId="167" fontId="14" fillId="2" borderId="0" xfId="4" applyNumberFormat="1" applyFont="1" applyFill="1" applyBorder="1" applyProtection="1"/>
    <xf numFmtId="0" fontId="14" fillId="2" borderId="0" xfId="4" applyFont="1" applyFill="1" applyBorder="1" applyProtection="1"/>
    <xf numFmtId="1" fontId="5" fillId="2" borderId="0" xfId="4" applyNumberFormat="1" applyFont="1" applyFill="1" applyBorder="1" applyAlignment="1" applyProtection="1"/>
    <xf numFmtId="167" fontId="6" fillId="2" borderId="0" xfId="1" applyNumberFormat="1" applyFont="1" applyFill="1" applyBorder="1" applyAlignment="1" applyProtection="1">
      <alignment horizontal="center"/>
    </xf>
    <xf numFmtId="3" fontId="0" fillId="2" borderId="0" xfId="0" applyNumberFormat="1" applyFill="1" applyProtection="1"/>
    <xf numFmtId="1" fontId="0" fillId="2" borderId="0" xfId="1" applyFont="1" applyFill="1"/>
    <xf numFmtId="168" fontId="0" fillId="2" borderId="0" xfId="5" applyNumberFormat="1" applyFont="1" applyFill="1"/>
    <xf numFmtId="1" fontId="15" fillId="2" borderId="0" xfId="1" applyFont="1" applyFill="1"/>
    <xf numFmtId="38" fontId="3" fillId="2" borderId="0" xfId="3" applyFont="1" applyFill="1" applyBorder="1" applyProtection="1"/>
    <xf numFmtId="38" fontId="0" fillId="2" borderId="0" xfId="3" applyFont="1" applyFill="1"/>
    <xf numFmtId="0" fontId="0" fillId="2" borderId="0" xfId="0" applyFill="1" applyAlignment="1" applyProtection="1">
      <alignment horizontal="right"/>
    </xf>
    <xf numFmtId="40" fontId="3" fillId="2" borderId="0" xfId="3" applyNumberFormat="1" applyFont="1" applyFill="1" applyBorder="1" applyProtection="1"/>
    <xf numFmtId="40" fontId="0" fillId="2" borderId="0" xfId="3" applyNumberFormat="1" applyFont="1" applyFill="1"/>
    <xf numFmtId="0" fontId="16" fillId="2" borderId="0" xfId="0" applyFont="1" applyFill="1" applyProtection="1"/>
    <xf numFmtId="3" fontId="3" fillId="3" borderId="0" xfId="4" applyNumberFormat="1" applyFont="1" applyFill="1" applyBorder="1" applyProtection="1">
      <protection locked="0"/>
    </xf>
    <xf numFmtId="1" fontId="5" fillId="3" borderId="0" xfId="4" applyNumberFormat="1" applyFont="1" applyFill="1" applyBorder="1" applyAlignment="1" applyProtection="1">
      <alignment horizontal="centerContinuous"/>
      <protection locked="0"/>
    </xf>
    <xf numFmtId="2" fontId="0" fillId="4" borderId="0" xfId="1" applyNumberFormat="1" applyFont="1" applyFill="1" applyProtection="1">
      <protection locked="0"/>
    </xf>
    <xf numFmtId="3" fontId="3" fillId="5" borderId="0" xfId="4" applyNumberFormat="1" applyFill="1" applyBorder="1" applyProtection="1">
      <protection locked="0"/>
    </xf>
    <xf numFmtId="167" fontId="3" fillId="5" borderId="0" xfId="4" applyNumberFormat="1" applyFont="1" applyFill="1" applyBorder="1" applyAlignment="1" applyProtection="1">
      <alignment horizontal="right"/>
      <protection locked="0"/>
    </xf>
    <xf numFmtId="167" fontId="3" fillId="5" borderId="0" xfId="4" applyNumberFormat="1" applyFill="1" applyBorder="1" applyProtection="1">
      <protection locked="0"/>
    </xf>
    <xf numFmtId="0" fontId="15" fillId="6" borderId="0" xfId="0" applyFont="1" applyFill="1" applyAlignment="1" applyProtection="1">
      <alignment horizontal="center"/>
    </xf>
    <xf numFmtId="1" fontId="15" fillId="6" borderId="0" xfId="1" applyNumberFormat="1" applyFont="1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167" fontId="3" fillId="6" borderId="1" xfId="4" applyNumberFormat="1" applyFill="1" applyBorder="1" applyProtection="1">
      <protection locked="0"/>
    </xf>
    <xf numFmtId="167" fontId="3" fillId="6" borderId="0" xfId="4" applyNumberFormat="1" applyFont="1" applyFill="1" applyBorder="1" applyProtection="1"/>
    <xf numFmtId="167" fontId="3" fillId="6" borderId="0" xfId="4" applyNumberFormat="1" applyFill="1" applyBorder="1" applyAlignment="1" applyProtection="1">
      <alignment horizontal="right"/>
      <protection locked="0"/>
    </xf>
    <xf numFmtId="167" fontId="3" fillId="6" borderId="0" xfId="4" applyNumberFormat="1" applyFont="1" applyFill="1" applyBorder="1" applyAlignment="1" applyProtection="1">
      <alignment horizontal="right"/>
      <protection locked="0"/>
    </xf>
    <xf numFmtId="167" fontId="3" fillId="6" borderId="1" xfId="4" applyNumberFormat="1" applyFont="1" applyFill="1" applyBorder="1" applyAlignment="1" applyProtection="1">
      <alignment horizontal="right"/>
    </xf>
    <xf numFmtId="167" fontId="4" fillId="6" borderId="2" xfId="4" applyNumberFormat="1" applyFont="1" applyFill="1" applyBorder="1" applyProtection="1"/>
    <xf numFmtId="3" fontId="3" fillId="6" borderId="0" xfId="4" applyNumberFormat="1" applyFont="1" applyFill="1" applyBorder="1" applyProtection="1"/>
    <xf numFmtId="167" fontId="4" fillId="6" borderId="0" xfId="4" applyNumberFormat="1" applyFont="1" applyFill="1" applyBorder="1" applyProtection="1"/>
    <xf numFmtId="3" fontId="3" fillId="6" borderId="0" xfId="4" applyNumberFormat="1" applyFill="1" applyBorder="1" applyAlignment="1" applyProtection="1">
      <alignment horizontal="center"/>
    </xf>
    <xf numFmtId="3" fontId="3" fillId="6" borderId="0" xfId="4" applyNumberFormat="1" applyFont="1" applyFill="1" applyBorder="1" applyAlignment="1" applyProtection="1">
      <alignment horizontal="center"/>
    </xf>
    <xf numFmtId="167" fontId="8" fillId="6" borderId="0" xfId="1" applyNumberFormat="1" applyFont="1" applyFill="1" applyBorder="1" applyAlignment="1" applyProtection="1">
      <alignment horizontal="center"/>
    </xf>
    <xf numFmtId="167" fontId="6" fillId="6" borderId="0" xfId="1" applyNumberFormat="1" applyFont="1" applyFill="1" applyBorder="1" applyAlignment="1" applyProtection="1">
      <alignment horizontal="center"/>
    </xf>
    <xf numFmtId="167" fontId="3" fillId="6" borderId="0" xfId="4" applyNumberFormat="1" applyFill="1" applyBorder="1" applyProtection="1"/>
    <xf numFmtId="0" fontId="20" fillId="2" borderId="0" xfId="0" applyFont="1" applyFill="1" applyAlignment="1" applyProtection="1">
      <alignment horizontal="right"/>
    </xf>
    <xf numFmtId="3" fontId="3" fillId="4" borderId="0" xfId="4" applyNumberFormat="1" applyFont="1" applyFill="1" applyBorder="1" applyAlignment="1" applyProtection="1">
      <alignment horizontal="right"/>
      <protection locked="0"/>
    </xf>
    <xf numFmtId="172" fontId="0" fillId="2" borderId="0" xfId="0" applyNumberFormat="1" applyFill="1" applyProtection="1"/>
    <xf numFmtId="172" fontId="3" fillId="2" borderId="0" xfId="4" applyNumberFormat="1" applyFill="1" applyBorder="1" applyProtection="1"/>
    <xf numFmtId="9" fontId="15" fillId="6" borderId="0" xfId="5" applyFont="1" applyFill="1" applyAlignment="1" applyProtection="1">
      <alignment horizontal="center"/>
    </xf>
    <xf numFmtId="168" fontId="15" fillId="6" borderId="0" xfId="5" applyNumberFormat="1" applyFont="1" applyFill="1" applyAlignment="1" applyProtection="1">
      <alignment horizontal="center"/>
    </xf>
    <xf numFmtId="2" fontId="15" fillId="6" borderId="0" xfId="1" applyNumberFormat="1" applyFont="1" applyFill="1" applyAlignment="1" applyProtection="1">
      <alignment horizontal="center"/>
    </xf>
    <xf numFmtId="167" fontId="3" fillId="3" borderId="1" xfId="4" applyNumberFormat="1" applyFont="1" applyFill="1" applyBorder="1" applyProtection="1">
      <protection locked="0"/>
    </xf>
    <xf numFmtId="167" fontId="4" fillId="2" borderId="0" xfId="4" applyNumberFormat="1" applyFont="1" applyFill="1" applyBorder="1" applyAlignment="1" applyProtection="1">
      <alignment horizontal="left"/>
    </xf>
    <xf numFmtId="0" fontId="21" fillId="2" borderId="0" xfId="0" applyFont="1" applyFill="1" applyProtection="1"/>
    <xf numFmtId="3" fontId="22" fillId="2" borderId="0" xfId="4" applyNumberFormat="1" applyFont="1" applyFill="1" applyBorder="1" applyProtection="1"/>
    <xf numFmtId="3" fontId="22" fillId="2" borderId="0" xfId="4" applyNumberFormat="1" applyFont="1" applyFill="1" applyBorder="1" applyAlignment="1" applyProtection="1">
      <alignment horizontal="center"/>
    </xf>
    <xf numFmtId="3" fontId="6" fillId="2" borderId="0" xfId="4" applyNumberFormat="1" applyFont="1" applyFill="1" applyBorder="1" applyProtection="1"/>
    <xf numFmtId="167" fontId="18" fillId="2" borderId="0" xfId="4" applyNumberFormat="1" applyFont="1" applyFill="1" applyBorder="1" applyAlignment="1" applyProtection="1">
      <alignment horizontal="left"/>
    </xf>
    <xf numFmtId="167" fontId="19" fillId="2" borderId="0" xfId="4" applyNumberFormat="1" applyFont="1" applyFill="1" applyBorder="1" applyAlignment="1" applyProtection="1">
      <alignment horizontal="left"/>
    </xf>
    <xf numFmtId="0" fontId="17" fillId="2" borderId="0" xfId="0" applyFont="1" applyFill="1" applyAlignment="1" applyProtection="1">
      <alignment horizontal="right"/>
    </xf>
    <xf numFmtId="3" fontId="3" fillId="2" borderId="0" xfId="4" applyNumberFormat="1" applyFont="1" applyFill="1" applyBorder="1" applyProtection="1">
      <protection locked="0"/>
    </xf>
    <xf numFmtId="0" fontId="15" fillId="6" borderId="0" xfId="0" applyFont="1" applyFill="1" applyAlignment="1" applyProtection="1">
      <alignment horizontal="center"/>
    </xf>
    <xf numFmtId="167" fontId="4" fillId="3" borderId="0" xfId="4" applyNumberFormat="1" applyFont="1" applyFill="1" applyBorder="1" applyProtection="1">
      <protection locked="0"/>
    </xf>
    <xf numFmtId="3" fontId="20" fillId="2" borderId="0" xfId="0" applyNumberFormat="1" applyFont="1" applyFill="1" applyAlignment="1" applyProtection="1">
      <alignment horizontal="right"/>
    </xf>
    <xf numFmtId="0" fontId="13" fillId="2" borderId="0" xfId="0" applyNumberFormat="1" applyFont="1" applyFill="1" applyProtection="1"/>
    <xf numFmtId="167" fontId="18" fillId="2" borderId="0" xfId="4" applyNumberFormat="1" applyFont="1" applyFill="1" applyBorder="1" applyAlignment="1" applyProtection="1">
      <alignment horizontal="right"/>
    </xf>
    <xf numFmtId="3" fontId="24" fillId="2" borderId="0" xfId="4" applyNumberFormat="1" applyFont="1" applyFill="1" applyBorder="1" applyProtection="1"/>
    <xf numFmtId="3" fontId="24" fillId="2" borderId="0" xfId="4" applyNumberFormat="1" applyFont="1" applyFill="1" applyBorder="1" applyAlignment="1" applyProtection="1">
      <alignment horizontal="center"/>
    </xf>
    <xf numFmtId="167" fontId="8" fillId="6" borderId="0" xfId="4" applyNumberFormat="1" applyFont="1" applyFill="1" applyBorder="1" applyAlignment="1" applyProtection="1">
      <alignment horizontal="center"/>
    </xf>
    <xf numFmtId="167" fontId="6" fillId="6" borderId="0" xfId="4" applyNumberFormat="1" applyFont="1" applyFill="1" applyBorder="1" applyAlignment="1" applyProtection="1">
      <alignment horizontal="center"/>
    </xf>
    <xf numFmtId="1" fontId="10" fillId="3" borderId="0" xfId="4" applyNumberFormat="1" applyFont="1" applyFill="1" applyBorder="1" applyAlignment="1" applyProtection="1">
      <alignment horizontal="centerContinuous"/>
      <protection locked="0"/>
    </xf>
    <xf numFmtId="167" fontId="3" fillId="3" borderId="1" xfId="4" applyNumberFormat="1" applyFill="1" applyBorder="1" applyAlignment="1" applyProtection="1">
      <alignment horizontal="right"/>
      <protection locked="0"/>
    </xf>
    <xf numFmtId="167" fontId="4" fillId="6" borderId="0" xfId="4" applyNumberFormat="1" applyFont="1" applyFill="1" applyBorder="1" applyAlignment="1" applyProtection="1">
      <alignment horizontal="right"/>
      <protection locked="0"/>
    </xf>
    <xf numFmtId="1" fontId="9" fillId="2" borderId="0" xfId="4" applyNumberFormat="1" applyFont="1" applyFill="1" applyBorder="1" applyAlignment="1" applyProtection="1">
      <alignment horizontal="centerContinuous"/>
    </xf>
    <xf numFmtId="0" fontId="15" fillId="2" borderId="0" xfId="0" applyFont="1" applyFill="1" applyProtection="1"/>
    <xf numFmtId="3" fontId="15" fillId="2" borderId="0" xfId="0" applyNumberFormat="1" applyFont="1" applyFill="1" applyProtection="1"/>
    <xf numFmtId="172" fontId="15" fillId="2" borderId="0" xfId="0" applyNumberFormat="1" applyFont="1" applyFill="1" applyProtection="1"/>
    <xf numFmtId="167" fontId="4" fillId="2" borderId="1" xfId="4" applyNumberFormat="1" applyFont="1" applyFill="1" applyBorder="1" applyProtection="1"/>
    <xf numFmtId="167" fontId="4" fillId="6" borderId="1" xfId="4" applyNumberFormat="1" applyFont="1" applyFill="1" applyBorder="1" applyProtection="1"/>
    <xf numFmtId="169" fontId="4" fillId="2" borderId="0" xfId="4" applyNumberFormat="1" applyFont="1" applyFill="1" applyBorder="1" applyProtection="1"/>
    <xf numFmtId="167" fontId="9" fillId="2" borderId="0" xfId="4" applyNumberFormat="1" applyFont="1" applyFill="1" applyBorder="1" applyProtection="1"/>
    <xf numFmtId="0" fontId="25" fillId="2" borderId="0" xfId="0" applyFont="1" applyFill="1" applyProtection="1"/>
    <xf numFmtId="3" fontId="4" fillId="2" borderId="0" xfId="4" applyNumberFormat="1" applyFont="1" applyFill="1" applyBorder="1" applyAlignment="1" applyProtection="1">
      <alignment horizontal="right"/>
    </xf>
    <xf numFmtId="167" fontId="4" fillId="2" borderId="0" xfId="4" applyNumberFormat="1" applyFont="1" applyFill="1" applyBorder="1" applyAlignment="1" applyProtection="1">
      <alignment horizontal="right"/>
      <protection locked="0"/>
    </xf>
    <xf numFmtId="0" fontId="15" fillId="6" borderId="0" xfId="0" applyFont="1" applyFill="1" applyAlignment="1" applyProtection="1">
      <alignment horizontal="center"/>
    </xf>
    <xf numFmtId="1" fontId="5" fillId="2" borderId="0" xfId="4" applyNumberFormat="1" applyFont="1" applyFill="1" applyBorder="1" applyAlignment="1" applyProtection="1">
      <alignment horizontal="center"/>
    </xf>
    <xf numFmtId="1" fontId="9" fillId="2" borderId="0" xfId="4" applyNumberFormat="1" applyFont="1" applyFill="1" applyBorder="1" applyAlignment="1" applyProtection="1">
      <alignment horizontal="center"/>
    </xf>
  </cellXfs>
  <cellStyles count="6">
    <cellStyle name="1000-sep (2 dec)_A17B" xfId="2"/>
    <cellStyle name="Komma" xfId="1" builtinId="3"/>
    <cellStyle name="Komma [0]" xfId="3" builtinId="6"/>
    <cellStyle name="Normal" xfId="0" builtinId="0"/>
    <cellStyle name="Normal_A17B" xfId="4"/>
    <cellStyle name="Procent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da-DK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Resultater</a:t>
            </a:r>
          </a:p>
        </c:rich>
      </c:tx>
      <c:layout>
        <c:manualLayout>
          <c:xMode val="edge"/>
          <c:yMode val="edge"/>
          <c:x val="0.43595085303022374"/>
          <c:y val="4.1322314049587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49651393065787E-2"/>
          <c:y val="0.15289256198347106"/>
          <c:w val="0.89876123728979807"/>
          <c:h val="0.557851239669425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Grafik!$L$5</c:f>
              <c:strCache>
                <c:ptCount val="1"/>
                <c:pt idx="0">
                  <c:v>Bruttoudbytte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Grafik!$W$3:$AA$3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Grafik!$W$5:$AA$5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Grafik!$L$7</c:f>
              <c:strCache>
                <c:ptCount val="1"/>
                <c:pt idx="0">
                  <c:v>Dækningsbidrag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Grafik!$W$3:$AA$3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Grafik!$W$7:$AA$7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Grafik!$L$12</c:f>
              <c:strCache>
                <c:ptCount val="1"/>
                <c:pt idx="0">
                  <c:v>Resultat af primær drift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Grafik!$W$3:$AA$3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Grafik!$W$12:$AA$12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Grafik!$L$19</c:f>
              <c:strCache>
                <c:ptCount val="1"/>
                <c:pt idx="0">
                  <c:v>Resultat før skat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Grafik!$W$3:$AA$3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Grafik!$W$19:$AA$19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Grafik!$L$27</c:f>
              <c:strCache>
                <c:ptCount val="1"/>
                <c:pt idx="0">
                  <c:v>Konsolidering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Grafik!$W$3:$AA$3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Grafik!$W$27:$AA$27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79136"/>
        <c:axId val="75180672"/>
      </c:barChart>
      <c:catAx>
        <c:axId val="751791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da-DK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18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18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da-DK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179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330588934365512E-2"/>
          <c:y val="0.89669421487603362"/>
          <c:w val="0.95248029974849469"/>
          <c:h val="9.09090909090910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da-DK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278" r="0.75000000000000278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da-DK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Egenkapital og gæld</a:t>
            </a:r>
          </a:p>
        </c:rich>
      </c:tx>
      <c:layout>
        <c:manualLayout>
          <c:xMode val="edge"/>
          <c:yMode val="edge"/>
          <c:x val="0.37938144329897172"/>
          <c:y val="4.0909181705392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103092783505155E-2"/>
          <c:y val="0.18181858535730197"/>
          <c:w val="0.86391752577319592"/>
          <c:h val="0.540910291437966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Grafik!$V$36</c:f>
              <c:strCache>
                <c:ptCount val="1"/>
                <c:pt idx="0">
                  <c:v>Egenkapital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Grafik!$W$3:$AA$3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Grafik!$W$36:$AA$36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Grafik!$V$35</c:f>
              <c:strCache>
                <c:ptCount val="1"/>
                <c:pt idx="0">
                  <c:v>Gæld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Grafik!$W$3:$AA$3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Grafik!$W$35:$AA$35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223040"/>
        <c:axId val="75224576"/>
      </c:barChart>
      <c:catAx>
        <c:axId val="752230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da-DK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22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224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da-DK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223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309278350515465E-2"/>
          <c:y val="0.8545473511793128"/>
          <c:w val="0.81443298969071865"/>
          <c:h val="0.100000221946516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da-DK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da-DK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Forrentning</a:t>
            </a:r>
          </a:p>
        </c:rich>
      </c:tx>
      <c:layout>
        <c:manualLayout>
          <c:xMode val="edge"/>
          <c:yMode val="edge"/>
          <c:x val="0.42029070484501335"/>
          <c:y val="4.109607366613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9822681771513"/>
          <c:y val="0.16895052507190475"/>
          <c:w val="0.82401822920352374"/>
          <c:h val="0.506851575215714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Grafik!$L$49</c:f>
              <c:strCache>
                <c:ptCount val="1"/>
                <c:pt idx="0">
                  <c:v>Afkastningsgrad (AG):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Grafik!$W$3:$AA$3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Grafik!$W$49:$AA$49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Grafik!$L$50</c:f>
              <c:strCache>
                <c:ptCount val="1"/>
                <c:pt idx="0">
                  <c:v>Egenkapitalens forrentning (EKF):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Grafik!$W$3:$AA$3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Grafik!$W$50:$AA$50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Grafik!$L$51</c:f>
              <c:strCache>
                <c:ptCount val="1"/>
                <c:pt idx="0">
                  <c:v>Gældsrente (GR):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Grafik!$W$3:$AA$3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Grafik!$W$51:$AA$51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62976"/>
        <c:axId val="75264768"/>
      </c:barChart>
      <c:catAx>
        <c:axId val="752629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da-DK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264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264768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da-DK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262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6956697554140705E-2"/>
          <c:y val="0.86758377739626757"/>
          <c:w val="0.84265180725084465"/>
          <c:h val="0.10045706896167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da-DK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da-DK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Timeløn og indeks</a:t>
            </a:r>
          </a:p>
        </c:rich>
      </c:tx>
      <c:layout>
        <c:manualLayout>
          <c:xMode val="edge"/>
          <c:yMode val="edge"/>
          <c:x val="0.37731958762886897"/>
          <c:y val="4.23728813559326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46391752577315"/>
          <c:y val="0.16949152542372881"/>
          <c:w val="0.77113402061856073"/>
          <c:h val="0.529661016949155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Grafik!$L$55</c:f>
              <c:strCache>
                <c:ptCount val="1"/>
                <c:pt idx="0">
                  <c:v>Lønningsevne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Grafik!$W$3:$AA$3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Grafik!$W$55:$AA$55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91360"/>
        <c:axId val="75393280"/>
      </c:barChart>
      <c:lineChart>
        <c:grouping val="standard"/>
        <c:varyColors val="0"/>
        <c:ser>
          <c:idx val="0"/>
          <c:order val="1"/>
          <c:tx>
            <c:strRef>
              <c:f>Grafik!$L$56</c:f>
              <c:strCache>
                <c:ptCount val="1"/>
                <c:pt idx="0">
                  <c:v>Prisindeks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Grafik!$V$56</c:f>
              <c:strCache>
                <c:ptCount val="1"/>
                <c:pt idx="0">
                  <c:v>kr/kg</c:v>
                </c:pt>
              </c:strCache>
            </c:strRef>
          </c:cat>
          <c:val>
            <c:numRef>
              <c:f>Grafik!$W$56:$AA$56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40576"/>
        <c:axId val="86042112"/>
      </c:lineChart>
      <c:catAx>
        <c:axId val="75391360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da-DK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39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393280"/>
        <c:scaling>
          <c:orientation val="minMax"/>
        </c:scaling>
        <c:delete val="0"/>
        <c:axPos val="l"/>
        <c:numFmt formatCode="#,##0.00_);[Red]\(#,##0.0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da-DK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391360"/>
        <c:crosses val="autoZero"/>
        <c:crossBetween val="between"/>
      </c:valAx>
      <c:catAx>
        <c:axId val="86040576"/>
        <c:scaling>
          <c:orientation val="minMax"/>
        </c:scaling>
        <c:delete val="1"/>
        <c:axPos val="b"/>
        <c:majorTickMark val="out"/>
        <c:minorTickMark val="none"/>
        <c:tickLblPos val="none"/>
        <c:crossAx val="86042112"/>
        <c:crosses val="autoZero"/>
        <c:auto val="0"/>
        <c:lblAlgn val="ctr"/>
        <c:lblOffset val="100"/>
        <c:noMultiLvlLbl val="0"/>
      </c:catAx>
      <c:valAx>
        <c:axId val="86042112"/>
        <c:scaling>
          <c:orientation val="minMax"/>
        </c:scaling>
        <c:delete val="0"/>
        <c:axPos val="r"/>
        <c:numFmt formatCode="#,##0.00_);[Red]\(#,##0.0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da-DK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604057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09278350515612"/>
          <c:y val="0.8771186440677966"/>
          <c:w val="0.39587628865979679"/>
          <c:h val="9.32203389830517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da-DK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3</xdr:col>
      <xdr:colOff>9525</xdr:colOff>
      <xdr:row>18</xdr:row>
      <xdr:rowOff>47625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45</xdr:row>
      <xdr:rowOff>123825</xdr:rowOff>
    </xdr:from>
    <xdr:to>
      <xdr:col>3</xdr:col>
      <xdr:colOff>19050</xdr:colOff>
      <xdr:row>58</xdr:row>
      <xdr:rowOff>114300</xdr:rowOff>
    </xdr:to>
    <xdr:graphicFrame macro="">
      <xdr:nvGraphicFramePr>
        <xdr:cNvPr id="51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18</xdr:row>
      <xdr:rowOff>76200</xdr:rowOff>
    </xdr:from>
    <xdr:to>
      <xdr:col>3</xdr:col>
      <xdr:colOff>19050</xdr:colOff>
      <xdr:row>31</xdr:row>
      <xdr:rowOff>57150</xdr:rowOff>
    </xdr:to>
    <xdr:graphicFrame macro="">
      <xdr:nvGraphicFramePr>
        <xdr:cNvPr id="513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3</xdr:col>
      <xdr:colOff>28575</xdr:colOff>
      <xdr:row>45</xdr:row>
      <xdr:rowOff>66675</xdr:rowOff>
    </xdr:to>
    <xdr:graphicFrame macro="">
      <xdr:nvGraphicFramePr>
        <xdr:cNvPr id="51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AJ146"/>
  <sheetViews>
    <sheetView showGridLines="0" tabSelected="1" workbookViewId="0">
      <selection activeCell="B8" sqref="B8"/>
    </sheetView>
  </sheetViews>
  <sheetFormatPr defaultColWidth="10.6640625" defaultRowHeight="13.2"/>
  <cols>
    <col min="1" max="1" width="2" style="1" customWidth="1"/>
    <col min="2" max="2" width="17.5546875" style="1" customWidth="1"/>
    <col min="3" max="3" width="6" style="1" customWidth="1"/>
    <col min="4" max="4" width="7.33203125" style="2" bestFit="1" customWidth="1"/>
    <col min="5" max="5" width="1.88671875" style="2" customWidth="1"/>
    <col min="6" max="6" width="7.88671875" style="21" customWidth="1"/>
    <col min="7" max="7" width="7.88671875" style="2" customWidth="1"/>
    <col min="8" max="8" width="7.88671875" style="21" customWidth="1"/>
    <col min="9" max="9" width="7.88671875" style="2" customWidth="1"/>
    <col min="10" max="10" width="7.88671875" style="21" customWidth="1"/>
    <col min="11" max="11" width="7.88671875" style="2" customWidth="1"/>
    <col min="12" max="12" width="7.88671875" style="21" customWidth="1"/>
    <col min="13" max="13" width="7.88671875" style="2" customWidth="1"/>
    <col min="14" max="14" width="7.88671875" style="21" customWidth="1"/>
    <col min="15" max="15" width="5.44140625" style="2" customWidth="1"/>
    <col min="16" max="16" width="2" style="2" customWidth="1"/>
    <col min="17" max="17" width="7.6640625" style="2" customWidth="1"/>
    <col min="18" max="18" width="4" style="1" bestFit="1" customWidth="1"/>
    <col min="19" max="19" width="10.6640625" style="2" customWidth="1"/>
    <col min="20" max="20" width="5.44140625" style="1" customWidth="1"/>
    <col min="21" max="21" width="6.33203125" style="2" customWidth="1"/>
    <col min="22" max="22" width="7.88671875" style="1" customWidth="1"/>
    <col min="23" max="23" width="10.6640625" style="2" customWidth="1"/>
    <col min="24" max="24" width="5.44140625" style="1" customWidth="1"/>
    <col min="25" max="25" width="6.33203125" style="1" customWidth="1"/>
    <col min="26" max="26" width="7.88671875" style="1" customWidth="1"/>
    <col min="27" max="27" width="10.5546875" style="1" customWidth="1"/>
    <col min="28" max="28" width="11.109375" style="1" customWidth="1"/>
    <col min="29" max="34" width="5.88671875" style="1" customWidth="1"/>
    <col min="35" max="36" width="6.33203125" style="1" customWidth="1"/>
    <col min="37" max="16384" width="10.6640625" style="1"/>
  </cols>
  <sheetData>
    <row r="1" spans="1:36" ht="17.399999999999999">
      <c r="A1" s="37" t="str">
        <f>VLOOKUP($F$3,$AA$4:$AC$9,3)</f>
        <v>5 ÅRS OVERSIGT</v>
      </c>
      <c r="R1" s="111" t="s">
        <v>134</v>
      </c>
    </row>
    <row r="2" spans="1:36" s="35" customFormat="1" ht="12.75" customHeight="1">
      <c r="A2" s="21" t="s">
        <v>49</v>
      </c>
      <c r="B2" s="74"/>
      <c r="D2" s="36"/>
      <c r="F2" s="97">
        <v>1</v>
      </c>
      <c r="G2" s="21" t="s">
        <v>77</v>
      </c>
      <c r="I2" s="36"/>
      <c r="K2" s="36"/>
      <c r="M2" s="36"/>
      <c r="O2" s="36"/>
      <c r="P2" s="36"/>
      <c r="Q2" s="36"/>
      <c r="S2" s="36"/>
      <c r="U2" s="36"/>
      <c r="W2" s="36"/>
    </row>
    <row r="3" spans="1:36" ht="12.75" customHeight="1">
      <c r="A3" s="21" t="s">
        <v>50</v>
      </c>
      <c r="B3" s="74"/>
      <c r="C3" s="17"/>
      <c r="D3" s="17"/>
      <c r="E3" s="17"/>
      <c r="F3" s="97">
        <v>5</v>
      </c>
      <c r="G3" s="24" t="s">
        <v>82</v>
      </c>
      <c r="H3" s="17"/>
      <c r="I3" s="17"/>
      <c r="J3" s="17"/>
      <c r="K3" s="17"/>
      <c r="L3" s="17"/>
      <c r="M3" s="17"/>
      <c r="N3" s="17"/>
      <c r="O3" s="17"/>
      <c r="P3" s="7"/>
      <c r="Q3" s="8"/>
      <c r="R3" s="9"/>
      <c r="S3" s="6"/>
      <c r="T3" s="6"/>
      <c r="U3" s="8"/>
      <c r="V3" s="9"/>
      <c r="W3" s="1"/>
    </row>
    <row r="4" spans="1:36" ht="12.75" customHeight="1">
      <c r="A4" s="21" t="s">
        <v>51</v>
      </c>
      <c r="B4" s="74"/>
      <c r="C4" s="17"/>
      <c r="D4" s="17"/>
      <c r="E4" s="17"/>
      <c r="F4" s="17"/>
      <c r="G4" s="104"/>
      <c r="H4" s="17"/>
      <c r="I4" s="17"/>
      <c r="J4" s="17"/>
      <c r="K4" s="17"/>
      <c r="L4" s="17"/>
      <c r="M4" s="17"/>
      <c r="N4" s="17"/>
      <c r="O4" s="17"/>
      <c r="P4" s="7"/>
      <c r="Q4" s="8"/>
      <c r="R4" s="9"/>
      <c r="S4" s="6"/>
      <c r="T4" s="6"/>
      <c r="U4" s="8"/>
      <c r="V4" s="9"/>
      <c r="W4" s="1"/>
      <c r="AA4" s="1">
        <v>1</v>
      </c>
      <c r="AB4" s="21" t="s">
        <v>76</v>
      </c>
      <c r="AC4" s="21" t="s">
        <v>78</v>
      </c>
    </row>
    <row r="5" spans="1:36" ht="12.75" hidden="1" customHeight="1">
      <c r="A5" s="21" t="s">
        <v>34</v>
      </c>
      <c r="B5" s="21"/>
      <c r="C5" s="17"/>
      <c r="D5" s="17"/>
      <c r="E5" s="17"/>
      <c r="F5" s="17" t="s">
        <v>35</v>
      </c>
      <c r="G5" s="17"/>
      <c r="H5" s="17" t="s">
        <v>35</v>
      </c>
      <c r="I5" s="17"/>
      <c r="J5" s="17" t="s">
        <v>35</v>
      </c>
      <c r="K5" s="17"/>
      <c r="L5" s="17" t="s">
        <v>35</v>
      </c>
      <c r="M5" s="17"/>
      <c r="N5" s="17" t="s">
        <v>35</v>
      </c>
      <c r="O5" s="17"/>
      <c r="P5" s="7"/>
      <c r="Q5" s="8"/>
      <c r="R5" s="9"/>
      <c r="S5" s="6"/>
      <c r="T5" s="6"/>
      <c r="U5" s="8"/>
      <c r="V5" s="9"/>
      <c r="W5" s="1"/>
      <c r="AA5" s="1">
        <v>2</v>
      </c>
      <c r="AB5" s="21" t="s">
        <v>76</v>
      </c>
      <c r="AC5" s="21" t="s">
        <v>78</v>
      </c>
    </row>
    <row r="6" spans="1:36" s="58" customFormat="1" ht="15.6">
      <c r="A6" s="58" t="s">
        <v>45</v>
      </c>
      <c r="B6" s="61"/>
      <c r="C6" s="61"/>
      <c r="E6" s="59"/>
      <c r="F6" s="75">
        <v>2010</v>
      </c>
      <c r="G6" s="59"/>
      <c r="H6" s="59">
        <f>F6+1</f>
        <v>2011</v>
      </c>
      <c r="I6" s="59"/>
      <c r="J6" s="59">
        <f>H6+1</f>
        <v>2012</v>
      </c>
      <c r="K6" s="59"/>
      <c r="L6" s="59">
        <f>J6+1</f>
        <v>2013</v>
      </c>
      <c r="M6" s="59"/>
      <c r="N6" s="59">
        <f>L6+1</f>
        <v>2014</v>
      </c>
      <c r="O6" s="59"/>
      <c r="P6" s="62"/>
      <c r="Q6" s="136" t="str">
        <f>VLOOKUP($F$3,$AA$4:$AC$9,2)</f>
        <v>Gns 5 år</v>
      </c>
      <c r="R6" s="136"/>
      <c r="S6" s="59"/>
      <c r="T6" s="62"/>
      <c r="U6" s="59"/>
      <c r="V6" s="59"/>
      <c r="W6" s="59"/>
      <c r="AA6" s="1">
        <v>2</v>
      </c>
      <c r="AB6" s="21" t="s">
        <v>73</v>
      </c>
      <c r="AC6" s="21" t="s">
        <v>79</v>
      </c>
    </row>
    <row r="7" spans="1:36">
      <c r="D7" s="12"/>
      <c r="E7" s="13"/>
      <c r="F7" s="13"/>
      <c r="G7" s="22" t="s">
        <v>48</v>
      </c>
      <c r="H7" s="13"/>
      <c r="I7" s="22" t="s">
        <v>48</v>
      </c>
      <c r="J7" s="13"/>
      <c r="K7" s="22" t="s">
        <v>48</v>
      </c>
      <c r="L7" s="13"/>
      <c r="M7" s="22" t="s">
        <v>48</v>
      </c>
      <c r="N7" s="13"/>
      <c r="O7" s="22" t="s">
        <v>48</v>
      </c>
      <c r="Q7" s="91"/>
      <c r="R7" s="92" t="s">
        <v>48</v>
      </c>
      <c r="T7" s="6"/>
      <c r="V7" s="2"/>
      <c r="Z7" s="6"/>
      <c r="AA7" s="6">
        <v>3</v>
      </c>
      <c r="AB7" s="21" t="s">
        <v>74</v>
      </c>
      <c r="AC7" s="21" t="s">
        <v>80</v>
      </c>
      <c r="AD7" s="14"/>
      <c r="AE7" s="14"/>
      <c r="AF7" s="14"/>
      <c r="AG7" s="14"/>
      <c r="AH7" s="14"/>
      <c r="AI7" s="14"/>
      <c r="AJ7" s="14"/>
    </row>
    <row r="8" spans="1:36">
      <c r="A8" s="21" t="s">
        <v>36</v>
      </c>
      <c r="D8" s="12"/>
      <c r="E8" s="13"/>
      <c r="F8" s="40"/>
      <c r="G8" s="57" t="str">
        <f>IF(AntalÅr&lt;F$98,"",IF($F$2=1,"",F8/F$8*100))</f>
        <v/>
      </c>
      <c r="H8" s="40"/>
      <c r="I8" s="57" t="str">
        <f>IF(AntalÅr&lt;H$98,"",IF($F$2=1,"",H8/H$8*100))</f>
        <v/>
      </c>
      <c r="J8" s="40"/>
      <c r="K8" s="57" t="str">
        <f>IF(AntalÅr&lt;J$98,"",IF($F$2=1,"",J8/J$8*100))</f>
        <v/>
      </c>
      <c r="L8" s="40"/>
      <c r="M8" s="57" t="str">
        <f>IF(AntalÅr&lt;L$98,"",IF($F$2=1,"",L8/L$8*100))</f>
        <v/>
      </c>
      <c r="N8" s="40"/>
      <c r="O8" s="57" t="str">
        <f>IF(AntalÅr&lt;N$98,"",IF($F$2=1,"",N8/N$8*100))</f>
        <v/>
      </c>
      <c r="Q8" s="84">
        <f>(N8+L8+J8+H8+F8)/F3</f>
        <v>0</v>
      </c>
      <c r="R8" s="93" t="str">
        <f>IF($F$2=1,"",Q8/Q$8*100)</f>
        <v/>
      </c>
      <c r="S8" s="1"/>
      <c r="T8" s="6"/>
      <c r="U8" s="15"/>
      <c r="V8" s="15"/>
      <c r="W8" s="1"/>
      <c r="X8" s="16"/>
      <c r="Y8" s="16"/>
      <c r="Z8" s="6"/>
      <c r="AA8" s="6">
        <v>4</v>
      </c>
      <c r="AB8" s="21" t="s">
        <v>75</v>
      </c>
      <c r="AC8" s="21" t="s">
        <v>81</v>
      </c>
    </row>
    <row r="9" spans="1:36">
      <c r="A9" s="21" t="s">
        <v>37</v>
      </c>
      <c r="D9" s="12"/>
      <c r="E9" s="13"/>
      <c r="F9" s="54"/>
      <c r="G9" s="57" t="str">
        <f>IF(AntalÅr&lt;F$98,"",IF($F$2=1,"",F9/F$8*100))</f>
        <v/>
      </c>
      <c r="H9" s="54"/>
      <c r="I9" s="57" t="str">
        <f>IF(AntalÅr&lt;H$98,"",IF($F$2=1,"",H9/H$8*100))</f>
        <v/>
      </c>
      <c r="J9" s="54"/>
      <c r="K9" s="57" t="str">
        <f>IF(AntalÅr&lt;J$98,"",IF($F$2=1,"",J9/J$8*100))</f>
        <v/>
      </c>
      <c r="L9" s="103"/>
      <c r="M9" s="57" t="str">
        <f>IF(AntalÅr&lt;L$98,"",IF($F$2=1,"",L9/L$8*100))</f>
        <v/>
      </c>
      <c r="N9" s="54"/>
      <c r="O9" s="57" t="str">
        <f>IF(AntalÅr&lt;N$98,"",IF($F$2=1,"",N9/N$8*100))</f>
        <v/>
      </c>
      <c r="Q9" s="83">
        <f>(N9+L9+J9+H9+F9)/F3</f>
        <v>0</v>
      </c>
      <c r="R9" s="93" t="str">
        <f>IF($F$2=1,"",Q9/Q$8*100)</f>
        <v/>
      </c>
      <c r="S9" s="1"/>
      <c r="T9" s="6"/>
      <c r="U9" s="15"/>
      <c r="V9" s="15"/>
      <c r="W9" s="1"/>
      <c r="X9" s="16"/>
      <c r="Y9" s="16"/>
      <c r="Z9" s="6"/>
      <c r="AA9" s="6">
        <v>5</v>
      </c>
      <c r="AB9" s="21" t="s">
        <v>70</v>
      </c>
      <c r="AC9" s="21" t="s">
        <v>60</v>
      </c>
    </row>
    <row r="10" spans="1:36" s="21" customFormat="1">
      <c r="A10" s="10" t="str">
        <f>IF(F2=1,"Dækningsbidrag","Dækningsbidrag   /   Dækningsgrad")</f>
        <v>Dækningsbidrag</v>
      </c>
      <c r="B10" s="10"/>
      <c r="C10" s="10"/>
      <c r="D10" s="18"/>
      <c r="E10" s="18"/>
      <c r="F10" s="19">
        <f>F8+F9</f>
        <v>0</v>
      </c>
      <c r="G10" s="63" t="e">
        <f t="shared" ref="G10:G28" si="0">IF(AntalÅr&lt;F$98,"",IF($F$2=1,F10/F$10*100,F10/F$8*100))</f>
        <v>#DIV/0!</v>
      </c>
      <c r="H10" s="19">
        <f>H8+H9</f>
        <v>0</v>
      </c>
      <c r="I10" s="63" t="e">
        <f t="shared" ref="I10:I28" si="1">IF(AntalÅr&lt;H$98,"",IF($F$2=1,H10/H$10*100,H10/H$8*100))</f>
        <v>#DIV/0!</v>
      </c>
      <c r="J10" s="19">
        <f>J8+J9</f>
        <v>0</v>
      </c>
      <c r="K10" s="63" t="e">
        <f t="shared" ref="K10:K28" si="2">IF(AntalÅr&lt;J$98,"",IF($F$2=1,J10/J$10*100,J10/J$8*100))</f>
        <v>#DIV/0!</v>
      </c>
      <c r="L10" s="19">
        <f>L8+L9</f>
        <v>0</v>
      </c>
      <c r="M10" s="63" t="e">
        <f t="shared" ref="M10:M28" si="3">IF(AntalÅr&lt;L$98,"",IF($F$2=1,L10/L$10*100,L10/L$8*100))</f>
        <v>#DIV/0!</v>
      </c>
      <c r="N10" s="19">
        <f>N8+N9</f>
        <v>0</v>
      </c>
      <c r="O10" s="63" t="e">
        <f t="shared" ref="O10:O28" si="4">IF(AntalÅr&lt;N$98,"",IF($F$2=1,N10/N$10*100,N10/N$8*100))</f>
        <v>#DIV/0!</v>
      </c>
      <c r="P10" s="10"/>
      <c r="Q10" s="90">
        <f>(N10+L10+J10+H10+F10)/F3</f>
        <v>0</v>
      </c>
      <c r="R10" s="94" t="e">
        <f>IF($F$2=1,Q10/Q$10*100,Q10/Q$8*100)</f>
        <v>#DIV/0!</v>
      </c>
      <c r="S10" s="5"/>
      <c r="T10" s="5"/>
      <c r="U10" s="5"/>
      <c r="V10" s="20"/>
      <c r="W10" s="5"/>
      <c r="X10" s="5"/>
      <c r="Y10" s="20"/>
    </row>
    <row r="11" spans="1:36" s="21" customFormat="1">
      <c r="B11" s="38" t="s">
        <v>55</v>
      </c>
      <c r="D11" s="22"/>
      <c r="E11" s="22"/>
      <c r="F11" s="77"/>
      <c r="G11" s="57" t="e">
        <f t="shared" si="0"/>
        <v>#DIV/0!</v>
      </c>
      <c r="H11" s="77"/>
      <c r="I11" s="57" t="e">
        <f t="shared" si="1"/>
        <v>#DIV/0!</v>
      </c>
      <c r="J11" s="77"/>
      <c r="K11" s="57" t="e">
        <f t="shared" si="2"/>
        <v>#DIV/0!</v>
      </c>
      <c r="L11" s="77"/>
      <c r="M11" s="57" t="e">
        <f t="shared" si="3"/>
        <v>#DIV/0!</v>
      </c>
      <c r="N11" s="77"/>
      <c r="O11" s="57" t="e">
        <f t="shared" si="4"/>
        <v>#DIV/0!</v>
      </c>
      <c r="Q11" s="86">
        <f>(N11+L11+J11+H11+F11)/F3</f>
        <v>0</v>
      </c>
      <c r="R11" s="93" t="e">
        <f t="shared" ref="R11:R28" si="5">IF($F$2=1,Q11/Q$10*100,Q11/Q$8*100)</f>
        <v>#DIV/0!</v>
      </c>
      <c r="S11" s="5"/>
      <c r="T11" s="5"/>
      <c r="U11" s="5"/>
      <c r="V11" s="20"/>
      <c r="W11" s="5"/>
      <c r="X11" s="5"/>
      <c r="Y11" s="20"/>
    </row>
    <row r="12" spans="1:36">
      <c r="B12" s="21" t="s">
        <v>56</v>
      </c>
      <c r="F12" s="5">
        <f>F13-F11</f>
        <v>0</v>
      </c>
      <c r="G12" s="57" t="e">
        <f t="shared" si="0"/>
        <v>#DIV/0!</v>
      </c>
      <c r="H12" s="5">
        <f>H13-H11</f>
        <v>0</v>
      </c>
      <c r="I12" s="57" t="e">
        <f t="shared" si="1"/>
        <v>#DIV/0!</v>
      </c>
      <c r="J12" s="5">
        <f>J13-J11</f>
        <v>0</v>
      </c>
      <c r="K12" s="57" t="e">
        <f t="shared" si="2"/>
        <v>#DIV/0!</v>
      </c>
      <c r="L12" s="5">
        <f>L13-L11</f>
        <v>0</v>
      </c>
      <c r="M12" s="57" t="e">
        <f t="shared" si="3"/>
        <v>#DIV/0!</v>
      </c>
      <c r="N12" s="5">
        <f>N13-N11</f>
        <v>0</v>
      </c>
      <c r="O12" s="57" t="e">
        <f t="shared" si="4"/>
        <v>#DIV/0!</v>
      </c>
      <c r="Q12" s="86">
        <f>(N12+L12+J12+H12+F12)/F3</f>
        <v>0</v>
      </c>
      <c r="R12" s="93" t="e">
        <f t="shared" si="5"/>
        <v>#DIV/0!</v>
      </c>
    </row>
    <row r="13" spans="1:36" s="21" customFormat="1">
      <c r="A13" s="21" t="s">
        <v>20</v>
      </c>
      <c r="B13" s="38"/>
      <c r="D13" s="22"/>
      <c r="E13" s="22"/>
      <c r="F13" s="74"/>
      <c r="G13" s="57" t="e">
        <f t="shared" si="0"/>
        <v>#DIV/0!</v>
      </c>
      <c r="H13" s="74"/>
      <c r="I13" s="57" t="e">
        <f t="shared" si="1"/>
        <v>#DIV/0!</v>
      </c>
      <c r="J13" s="74"/>
      <c r="K13" s="57" t="e">
        <f t="shared" si="2"/>
        <v>#DIV/0!</v>
      </c>
      <c r="L13" s="74"/>
      <c r="M13" s="57" t="e">
        <f t="shared" si="3"/>
        <v>#DIV/0!</v>
      </c>
      <c r="N13" s="74"/>
      <c r="O13" s="57" t="e">
        <f t="shared" si="4"/>
        <v>#DIV/0!</v>
      </c>
      <c r="Q13" s="86">
        <f>(N13+L13+J13+H13+F13)/F3</f>
        <v>0</v>
      </c>
      <c r="R13" s="93" t="e">
        <f t="shared" si="5"/>
        <v>#DIV/0!</v>
      </c>
      <c r="S13" s="5"/>
      <c r="T13" s="5"/>
      <c r="U13" s="5"/>
      <c r="V13" s="20"/>
      <c r="W13" s="5"/>
      <c r="X13" s="5"/>
      <c r="Y13" s="20"/>
    </row>
    <row r="14" spans="1:36" s="21" customFormat="1">
      <c r="A14" s="21" t="s">
        <v>116</v>
      </c>
      <c r="C14" s="39"/>
      <c r="D14" s="22"/>
      <c r="E14" s="22"/>
      <c r="F14" s="54"/>
      <c r="G14" s="57" t="e">
        <f t="shared" si="0"/>
        <v>#DIV/0!</v>
      </c>
      <c r="H14" s="54"/>
      <c r="I14" s="57" t="e">
        <f t="shared" si="1"/>
        <v>#DIV/0!</v>
      </c>
      <c r="J14" s="54"/>
      <c r="K14" s="57" t="e">
        <f t="shared" si="2"/>
        <v>#DIV/0!</v>
      </c>
      <c r="L14" s="54"/>
      <c r="M14" s="57" t="e">
        <f t="shared" si="3"/>
        <v>#DIV/0!</v>
      </c>
      <c r="N14" s="54"/>
      <c r="O14" s="57" t="e">
        <f t="shared" si="4"/>
        <v>#DIV/0!</v>
      </c>
      <c r="Q14" s="83">
        <f>(N14+L14+J14+H14+F14)/F3</f>
        <v>0</v>
      </c>
      <c r="R14" s="93" t="e">
        <f t="shared" si="5"/>
        <v>#DIV/0!</v>
      </c>
      <c r="T14" s="5"/>
      <c r="U14" s="5"/>
      <c r="V14" s="20"/>
      <c r="X14" s="5"/>
      <c r="Y14" s="20"/>
    </row>
    <row r="15" spans="1:36" s="21" customFormat="1">
      <c r="A15" s="10" t="s">
        <v>17</v>
      </c>
      <c r="B15" s="108"/>
      <c r="C15" s="10"/>
      <c r="D15" s="18"/>
      <c r="E15" s="18"/>
      <c r="F15" s="19">
        <f>F10+F14+F13</f>
        <v>0</v>
      </c>
      <c r="G15" s="63" t="e">
        <f t="shared" si="0"/>
        <v>#DIV/0!</v>
      </c>
      <c r="H15" s="19">
        <f>H10+H14+H13</f>
        <v>0</v>
      </c>
      <c r="I15" s="63" t="e">
        <f t="shared" si="1"/>
        <v>#DIV/0!</v>
      </c>
      <c r="J15" s="19">
        <f>J10+J14+J13</f>
        <v>0</v>
      </c>
      <c r="K15" s="63" t="e">
        <f t="shared" si="2"/>
        <v>#DIV/0!</v>
      </c>
      <c r="L15" s="19">
        <f>L10+L14+L13</f>
        <v>0</v>
      </c>
      <c r="M15" s="63" t="e">
        <f t="shared" si="3"/>
        <v>#DIV/0!</v>
      </c>
      <c r="N15" s="19">
        <f>N10+N14+N13</f>
        <v>0</v>
      </c>
      <c r="O15" s="63" t="e">
        <f t="shared" si="4"/>
        <v>#DIV/0!</v>
      </c>
      <c r="P15" s="10"/>
      <c r="Q15" s="90">
        <f>(N15+L15+J15+H15+F15)/F3</f>
        <v>0</v>
      </c>
      <c r="R15" s="94" t="e">
        <f>IF($F$2=1,Q15/Q$10*100,Q15/Q$8*100)</f>
        <v>#DIV/0!</v>
      </c>
      <c r="S15" s="5"/>
      <c r="T15" s="5"/>
      <c r="U15" s="5"/>
      <c r="V15" s="20"/>
      <c r="W15" s="5"/>
      <c r="X15" s="5"/>
      <c r="Y15" s="20"/>
    </row>
    <row r="16" spans="1:36">
      <c r="A16" s="1" t="s">
        <v>117</v>
      </c>
      <c r="F16" s="53"/>
      <c r="G16" s="57" t="e">
        <f t="shared" si="0"/>
        <v>#DIV/0!</v>
      </c>
      <c r="H16" s="53"/>
      <c r="I16" s="57" t="e">
        <f t="shared" si="1"/>
        <v>#DIV/0!</v>
      </c>
      <c r="J16" s="53"/>
      <c r="K16" s="57" t="e">
        <f t="shared" si="2"/>
        <v>#DIV/0!</v>
      </c>
      <c r="L16" s="53"/>
      <c r="M16" s="57" t="e">
        <f t="shared" si="3"/>
        <v>#DIV/0!</v>
      </c>
      <c r="N16" s="53"/>
      <c r="O16" s="57" t="e">
        <f t="shared" si="4"/>
        <v>#DIV/0!</v>
      </c>
      <c r="Q16" s="85">
        <f>(N16+L16+J16+H16+F16)/F3</f>
        <v>0</v>
      </c>
      <c r="R16" s="93" t="e">
        <f t="shared" si="5"/>
        <v>#DIV/0!</v>
      </c>
      <c r="S16" s="23"/>
      <c r="T16" s="3"/>
      <c r="U16" s="3"/>
      <c r="V16" s="4"/>
      <c r="W16" s="23"/>
      <c r="X16" s="3"/>
      <c r="Y16" s="4"/>
    </row>
    <row r="17" spans="1:25" s="21" customFormat="1">
      <c r="A17" s="21" t="s">
        <v>83</v>
      </c>
      <c r="B17" s="38"/>
      <c r="D17" s="22"/>
      <c r="E17" s="22"/>
      <c r="F17" s="53"/>
      <c r="G17" s="57" t="e">
        <f t="shared" si="0"/>
        <v>#DIV/0!</v>
      </c>
      <c r="H17" s="53"/>
      <c r="I17" s="57" t="e">
        <f t="shared" si="1"/>
        <v>#DIV/0!</v>
      </c>
      <c r="J17" s="123"/>
      <c r="K17" s="57" t="e">
        <f t="shared" si="2"/>
        <v>#DIV/0!</v>
      </c>
      <c r="L17" s="123"/>
      <c r="M17" s="57" t="e">
        <f t="shared" si="3"/>
        <v>#DIV/0!</v>
      </c>
      <c r="N17" s="123"/>
      <c r="O17" s="57" t="e">
        <f t="shared" si="4"/>
        <v>#DIV/0!</v>
      </c>
      <c r="Q17" s="85">
        <f>(N17+L17+J17+H17+F17)/F3</f>
        <v>0</v>
      </c>
      <c r="R17" s="93" t="e">
        <f>IF($F$2=1,Q17/Q$10*100,Q17/Q$8*100)</f>
        <v>#DIV/0!</v>
      </c>
      <c r="S17" s="5"/>
      <c r="T17" s="5"/>
      <c r="U17" s="5"/>
      <c r="V17" s="20"/>
      <c r="W17" s="5"/>
      <c r="X17" s="5"/>
      <c r="Y17" s="20"/>
    </row>
    <row r="18" spans="1:25" s="10" customFormat="1">
      <c r="A18" s="10" t="s">
        <v>119</v>
      </c>
      <c r="B18" s="108"/>
      <c r="D18" s="18"/>
      <c r="E18" s="18"/>
      <c r="F18" s="135">
        <f>SUM(F15:F17)</f>
        <v>0</v>
      </c>
      <c r="G18" s="63" t="e">
        <f t="shared" si="0"/>
        <v>#DIV/0!</v>
      </c>
      <c r="H18" s="135">
        <f>SUM(H15:H17)</f>
        <v>0</v>
      </c>
      <c r="I18" s="63" t="e">
        <f t="shared" si="1"/>
        <v>#DIV/0!</v>
      </c>
      <c r="J18" s="135">
        <f>SUM(J15:J17)</f>
        <v>0</v>
      </c>
      <c r="K18" s="63" t="e">
        <f t="shared" si="2"/>
        <v>#DIV/0!</v>
      </c>
      <c r="L18" s="135">
        <f>SUM(L15:L17)</f>
        <v>0</v>
      </c>
      <c r="M18" s="63" t="e">
        <f t="shared" si="3"/>
        <v>#DIV/0!</v>
      </c>
      <c r="N18" s="135">
        <f>SUM(N15:N17)</f>
        <v>0</v>
      </c>
      <c r="O18" s="63" t="e">
        <f t="shared" si="4"/>
        <v>#DIV/0!</v>
      </c>
      <c r="Q18" s="124">
        <f>(N18+L18+J18+H18+F18)/F3</f>
        <v>0</v>
      </c>
      <c r="R18" s="94" t="e">
        <f>IF($F$2=1,Q18/Q$10*100,Q18/Q$8*100)</f>
        <v>#DIV/0!</v>
      </c>
      <c r="S18" s="19"/>
      <c r="T18" s="19"/>
      <c r="U18" s="19"/>
      <c r="V18" s="17"/>
      <c r="W18" s="19"/>
      <c r="X18" s="19"/>
      <c r="Y18" s="17"/>
    </row>
    <row r="19" spans="1:25" s="21" customFormat="1">
      <c r="B19" s="38" t="s">
        <v>57</v>
      </c>
      <c r="D19" s="22"/>
      <c r="E19" s="22"/>
      <c r="F19" s="78"/>
      <c r="G19" s="57" t="e">
        <f t="shared" si="0"/>
        <v>#DIV/0!</v>
      </c>
      <c r="H19" s="78"/>
      <c r="I19" s="57" t="e">
        <f t="shared" si="1"/>
        <v>#DIV/0!</v>
      </c>
      <c r="J19" s="78"/>
      <c r="K19" s="57" t="e">
        <f t="shared" si="2"/>
        <v>#DIV/0!</v>
      </c>
      <c r="L19" s="78"/>
      <c r="M19" s="57" t="e">
        <f t="shared" si="3"/>
        <v>#DIV/0!</v>
      </c>
      <c r="N19" s="78"/>
      <c r="O19" s="57" t="e">
        <f t="shared" si="4"/>
        <v>#DIV/0!</v>
      </c>
      <c r="Q19" s="86">
        <f>(N19+L19+J19+H19+F19)/F3</f>
        <v>0</v>
      </c>
      <c r="R19" s="93" t="e">
        <f t="shared" si="5"/>
        <v>#DIV/0!</v>
      </c>
      <c r="S19" s="5"/>
      <c r="T19" s="5"/>
      <c r="U19" s="5"/>
      <c r="V19" s="20"/>
      <c r="W19" s="5"/>
      <c r="X19" s="5"/>
      <c r="Y19" s="20"/>
    </row>
    <row r="20" spans="1:25" s="21" customFormat="1">
      <c r="B20" s="38" t="s">
        <v>58</v>
      </c>
      <c r="D20" s="22"/>
      <c r="E20" s="22"/>
      <c r="F20" s="5">
        <f>F21-F19</f>
        <v>0</v>
      </c>
      <c r="G20" s="57" t="e">
        <f t="shared" si="0"/>
        <v>#DIV/0!</v>
      </c>
      <c r="H20" s="5">
        <f>H21-H19</f>
        <v>0</v>
      </c>
      <c r="I20" s="57" t="e">
        <f t="shared" si="1"/>
        <v>#DIV/0!</v>
      </c>
      <c r="J20" s="5">
        <f>J21-J19</f>
        <v>0</v>
      </c>
      <c r="K20" s="57" t="e">
        <f t="shared" si="2"/>
        <v>#DIV/0!</v>
      </c>
      <c r="L20" s="5">
        <f>L21-L19</f>
        <v>0</v>
      </c>
      <c r="M20" s="57" t="e">
        <f t="shared" si="3"/>
        <v>#DIV/0!</v>
      </c>
      <c r="N20" s="5">
        <f>N21-N19</f>
        <v>0</v>
      </c>
      <c r="O20" s="57" t="e">
        <f t="shared" si="4"/>
        <v>#DIV/0!</v>
      </c>
      <c r="Q20" s="86">
        <f>(N20+L20+J20+H20+F20)/F3</f>
        <v>0</v>
      </c>
      <c r="R20" s="93" t="e">
        <f t="shared" si="5"/>
        <v>#DIV/0!</v>
      </c>
      <c r="S20" s="5"/>
      <c r="T20" s="5"/>
      <c r="U20" s="5"/>
      <c r="V20" s="20"/>
      <c r="W20" s="5"/>
      <c r="X20" s="5"/>
      <c r="Y20" s="20"/>
    </row>
    <row r="21" spans="1:25" s="21" customFormat="1">
      <c r="A21" s="21" t="s">
        <v>18</v>
      </c>
      <c r="B21" s="38"/>
      <c r="D21" s="22"/>
      <c r="E21" s="22"/>
      <c r="F21" s="44"/>
      <c r="G21" s="57" t="e">
        <f t="shared" si="0"/>
        <v>#DIV/0!</v>
      </c>
      <c r="H21" s="44"/>
      <c r="I21" s="57" t="e">
        <f t="shared" si="1"/>
        <v>#DIV/0!</v>
      </c>
      <c r="J21" s="44"/>
      <c r="K21" s="57" t="e">
        <f t="shared" si="2"/>
        <v>#DIV/0!</v>
      </c>
      <c r="L21" s="44"/>
      <c r="M21" s="57" t="e">
        <f t="shared" si="3"/>
        <v>#DIV/0!</v>
      </c>
      <c r="N21" s="44"/>
      <c r="O21" s="57" t="e">
        <f t="shared" si="4"/>
        <v>#DIV/0!</v>
      </c>
      <c r="Q21" s="87">
        <f>(N21+L21+J21+H21+F21)/F3</f>
        <v>0</v>
      </c>
      <c r="R21" s="93" t="e">
        <f t="shared" si="5"/>
        <v>#DIV/0!</v>
      </c>
      <c r="S21" s="5"/>
      <c r="T21" s="5"/>
      <c r="U21" s="5"/>
      <c r="V21" s="20"/>
      <c r="W21" s="5"/>
      <c r="X21" s="5"/>
      <c r="Y21" s="20"/>
    </row>
    <row r="22" spans="1:25" s="10" customFormat="1">
      <c r="A22" s="10" t="s">
        <v>21</v>
      </c>
      <c r="B22" s="108"/>
      <c r="D22" s="18"/>
      <c r="E22" s="18"/>
      <c r="F22" s="19">
        <f>F15+F16+F21+F17</f>
        <v>0</v>
      </c>
      <c r="G22" s="63" t="e">
        <f t="shared" si="0"/>
        <v>#DIV/0!</v>
      </c>
      <c r="H22" s="19">
        <f>H15+H16+H21+H17</f>
        <v>0</v>
      </c>
      <c r="I22" s="63" t="e">
        <f t="shared" si="1"/>
        <v>#DIV/0!</v>
      </c>
      <c r="J22" s="19">
        <f>J15+J16+J21+J17</f>
        <v>0</v>
      </c>
      <c r="K22" s="63" t="e">
        <f t="shared" si="2"/>
        <v>#DIV/0!</v>
      </c>
      <c r="L22" s="19">
        <f>L15+L16+L21+L17</f>
        <v>0</v>
      </c>
      <c r="M22" s="63" t="e">
        <f t="shared" si="3"/>
        <v>#DIV/0!</v>
      </c>
      <c r="N22" s="19">
        <f>N15+N16+N21+N17</f>
        <v>0</v>
      </c>
      <c r="O22" s="63" t="e">
        <f t="shared" si="4"/>
        <v>#DIV/0!</v>
      </c>
      <c r="Q22" s="90">
        <f>(N22+L22+J22+H22+F22)/F3</f>
        <v>0</v>
      </c>
      <c r="R22" s="94" t="e">
        <f t="shared" si="5"/>
        <v>#DIV/0!</v>
      </c>
      <c r="S22" s="19"/>
      <c r="T22" s="19"/>
      <c r="U22" s="19"/>
      <c r="V22" s="17"/>
      <c r="W22" s="19"/>
      <c r="X22" s="19"/>
      <c r="Y22" s="17"/>
    </row>
    <row r="23" spans="1:25" s="21" customFormat="1">
      <c r="B23" s="38" t="s">
        <v>112</v>
      </c>
      <c r="D23" s="22"/>
      <c r="E23" s="22"/>
      <c r="F23" s="53"/>
      <c r="G23" s="57" t="e">
        <f t="shared" si="0"/>
        <v>#DIV/0!</v>
      </c>
      <c r="H23" s="53"/>
      <c r="I23" s="57" t="e">
        <f t="shared" si="1"/>
        <v>#DIV/0!</v>
      </c>
      <c r="J23" s="53"/>
      <c r="K23" s="57" t="e">
        <f t="shared" si="2"/>
        <v>#DIV/0!</v>
      </c>
      <c r="L23" s="53"/>
      <c r="M23" s="57" t="e">
        <f t="shared" si="3"/>
        <v>#DIV/0!</v>
      </c>
      <c r="N23" s="53"/>
      <c r="O23" s="57" t="e">
        <f t="shared" si="4"/>
        <v>#DIV/0!</v>
      </c>
      <c r="Q23" s="84">
        <f>(N23+L23+J23+H23+F23)/F3</f>
        <v>0</v>
      </c>
      <c r="R23" s="93" t="e">
        <f t="shared" ref="R23:R24" si="6">IF($F$2=1,Q23/Q$10*100,Q23/Q$8*100)</f>
        <v>#DIV/0!</v>
      </c>
      <c r="S23" s="5"/>
      <c r="T23" s="5"/>
      <c r="U23" s="5"/>
      <c r="V23" s="20"/>
      <c r="W23" s="5"/>
      <c r="X23" s="5"/>
      <c r="Y23" s="20"/>
    </row>
    <row r="24" spans="1:25" s="10" customFormat="1">
      <c r="A24" s="10" t="s">
        <v>113</v>
      </c>
      <c r="B24" s="108"/>
      <c r="D24" s="18"/>
      <c r="E24" s="18"/>
      <c r="F24" s="129">
        <f>F22+F23</f>
        <v>0</v>
      </c>
      <c r="G24" s="63" t="e">
        <f t="shared" si="0"/>
        <v>#DIV/0!</v>
      </c>
      <c r="H24" s="129">
        <f>H22+H23</f>
        <v>0</v>
      </c>
      <c r="I24" s="63" t="e">
        <f t="shared" si="1"/>
        <v>#DIV/0!</v>
      </c>
      <c r="J24" s="129">
        <f>J22+J23</f>
        <v>0</v>
      </c>
      <c r="K24" s="63" t="e">
        <f t="shared" si="2"/>
        <v>#DIV/0!</v>
      </c>
      <c r="L24" s="129">
        <f>L22+L23</f>
        <v>0</v>
      </c>
      <c r="M24" s="63" t="e">
        <f t="shared" si="3"/>
        <v>#DIV/0!</v>
      </c>
      <c r="N24" s="129">
        <f>N22+N23</f>
        <v>0</v>
      </c>
      <c r="O24" s="63" t="e">
        <f t="shared" si="4"/>
        <v>#DIV/0!</v>
      </c>
      <c r="Q24" s="130">
        <f>(N24+L24+J24+H24+F24)/F3</f>
        <v>0</v>
      </c>
      <c r="R24" s="94" t="e">
        <f t="shared" si="6"/>
        <v>#DIV/0!</v>
      </c>
      <c r="S24" s="19"/>
      <c r="T24" s="19"/>
      <c r="U24" s="19"/>
      <c r="V24" s="17"/>
      <c r="W24" s="19"/>
      <c r="X24" s="19"/>
      <c r="Y24" s="17"/>
    </row>
    <row r="25" spans="1:25">
      <c r="A25" s="21"/>
      <c r="B25" s="1" t="s">
        <v>111</v>
      </c>
      <c r="F25" s="53"/>
      <c r="G25" s="57" t="e">
        <f t="shared" si="0"/>
        <v>#DIV/0!</v>
      </c>
      <c r="H25" s="53"/>
      <c r="I25" s="57" t="e">
        <f t="shared" si="1"/>
        <v>#DIV/0!</v>
      </c>
      <c r="J25" s="53"/>
      <c r="K25" s="57" t="e">
        <f t="shared" si="2"/>
        <v>#DIV/0!</v>
      </c>
      <c r="L25" s="53"/>
      <c r="M25" s="57" t="e">
        <f t="shared" si="3"/>
        <v>#DIV/0!</v>
      </c>
      <c r="N25" s="53"/>
      <c r="O25" s="57" t="e">
        <f t="shared" si="4"/>
        <v>#DIV/0!</v>
      </c>
      <c r="Q25" s="85">
        <f>(N25+L25+J25+H25+F25)/F3</f>
        <v>0</v>
      </c>
      <c r="R25" s="93" t="e">
        <f t="shared" si="5"/>
        <v>#DIV/0!</v>
      </c>
      <c r="S25" s="3"/>
      <c r="T25" s="3"/>
      <c r="U25" s="3"/>
      <c r="V25" s="4"/>
      <c r="W25" s="3"/>
      <c r="X25" s="3"/>
      <c r="Y25" s="4"/>
    </row>
    <row r="26" spans="1:25" s="21" customFormat="1">
      <c r="A26" s="10" t="s">
        <v>19</v>
      </c>
      <c r="D26" s="22"/>
      <c r="E26" s="22"/>
      <c r="F26" s="55">
        <f>F24+F25</f>
        <v>0</v>
      </c>
      <c r="G26" s="63" t="e">
        <f t="shared" si="0"/>
        <v>#DIV/0!</v>
      </c>
      <c r="H26" s="55">
        <f>H24+H25</f>
        <v>0</v>
      </c>
      <c r="I26" s="63" t="e">
        <f t="shared" si="1"/>
        <v>#DIV/0!</v>
      </c>
      <c r="J26" s="55">
        <f>J24+J25</f>
        <v>0</v>
      </c>
      <c r="K26" s="63" t="e">
        <f t="shared" si="2"/>
        <v>#DIV/0!</v>
      </c>
      <c r="L26" s="55">
        <f>L24+L25</f>
        <v>0</v>
      </c>
      <c r="M26" s="63" t="e">
        <f t="shared" si="3"/>
        <v>#DIV/0!</v>
      </c>
      <c r="N26" s="55">
        <f>N24+N25</f>
        <v>0</v>
      </c>
      <c r="O26" s="63" t="e">
        <f t="shared" si="4"/>
        <v>#DIV/0!</v>
      </c>
      <c r="Q26" s="88">
        <f>Q24+Q25</f>
        <v>0</v>
      </c>
      <c r="R26" s="94" t="e">
        <f t="shared" si="5"/>
        <v>#DIV/0!</v>
      </c>
      <c r="S26" s="5"/>
      <c r="T26" s="5"/>
      <c r="U26" s="5"/>
      <c r="V26" s="20"/>
      <c r="W26" s="5"/>
      <c r="X26" s="5"/>
      <c r="Y26" s="20"/>
    </row>
    <row r="27" spans="1:25">
      <c r="B27" s="1" t="s">
        <v>106</v>
      </c>
      <c r="F27" s="53"/>
      <c r="G27" s="57" t="e">
        <f t="shared" si="0"/>
        <v>#DIV/0!</v>
      </c>
      <c r="H27" s="53"/>
      <c r="I27" s="57" t="e">
        <f t="shared" si="1"/>
        <v>#DIV/0!</v>
      </c>
      <c r="J27" s="53"/>
      <c r="K27" s="57" t="e">
        <f t="shared" si="2"/>
        <v>#DIV/0!</v>
      </c>
      <c r="L27" s="53"/>
      <c r="M27" s="57" t="e">
        <f t="shared" si="3"/>
        <v>#DIV/0!</v>
      </c>
      <c r="N27" s="53"/>
      <c r="O27" s="57" t="e">
        <f t="shared" si="4"/>
        <v>#DIV/0!</v>
      </c>
      <c r="Q27" s="88">
        <f>(N27+L27+J27+H27+F27)/F3</f>
        <v>0</v>
      </c>
      <c r="R27" s="93" t="e">
        <f t="shared" si="5"/>
        <v>#DIV/0!</v>
      </c>
      <c r="S27" s="3"/>
      <c r="T27" s="3"/>
      <c r="U27" s="3"/>
      <c r="V27" s="4"/>
      <c r="W27" s="3"/>
      <c r="X27" s="3"/>
      <c r="Y27" s="4"/>
    </row>
    <row r="28" spans="1:25">
      <c r="A28" s="10" t="s">
        <v>93</v>
      </c>
      <c r="F28" s="55">
        <f>F26+F27</f>
        <v>0</v>
      </c>
      <c r="G28" s="63" t="e">
        <f t="shared" si="0"/>
        <v>#DIV/0!</v>
      </c>
      <c r="H28" s="55">
        <f>H26+H27</f>
        <v>0</v>
      </c>
      <c r="I28" s="63" t="e">
        <f t="shared" si="1"/>
        <v>#DIV/0!</v>
      </c>
      <c r="J28" s="55">
        <f>J26+J27</f>
        <v>0</v>
      </c>
      <c r="K28" s="63" t="e">
        <f t="shared" si="2"/>
        <v>#DIV/0!</v>
      </c>
      <c r="L28" s="55">
        <f>L26+L27</f>
        <v>0</v>
      </c>
      <c r="M28" s="63" t="e">
        <f t="shared" si="3"/>
        <v>#DIV/0!</v>
      </c>
      <c r="N28" s="55">
        <f>N26+N27</f>
        <v>0</v>
      </c>
      <c r="O28" s="63" t="e">
        <f t="shared" si="4"/>
        <v>#DIV/0!</v>
      </c>
      <c r="Q28" s="88">
        <f>(N28+L28+J28+H28+F28)/F3</f>
        <v>0</v>
      </c>
      <c r="R28" s="94" t="e">
        <f t="shared" si="5"/>
        <v>#DIV/0!</v>
      </c>
      <c r="S28" s="3"/>
      <c r="T28" s="3"/>
      <c r="U28" s="3"/>
      <c r="V28" s="4"/>
      <c r="W28" s="3"/>
      <c r="X28" s="3"/>
      <c r="Y28" s="4"/>
    </row>
    <row r="29" spans="1:25">
      <c r="Q29" s="89"/>
      <c r="R29" s="91"/>
    </row>
    <row r="30" spans="1:25" ht="6" customHeight="1">
      <c r="F30" s="5"/>
      <c r="H30" s="5"/>
      <c r="J30" s="5"/>
      <c r="L30" s="5"/>
      <c r="N30" s="5"/>
      <c r="P30" s="3"/>
      <c r="Q30" s="95"/>
      <c r="R30" s="91"/>
      <c r="S30" s="3"/>
      <c r="T30" s="3"/>
      <c r="U30" s="3"/>
      <c r="V30" s="4"/>
      <c r="W30" s="3"/>
      <c r="X30" s="3"/>
      <c r="Y30" s="4"/>
    </row>
    <row r="31" spans="1:25" ht="17.399999999999999">
      <c r="A31" s="37" t="s">
        <v>94</v>
      </c>
      <c r="D31" s="137">
        <f>F42</f>
        <v>2010</v>
      </c>
      <c r="E31" s="137"/>
      <c r="F31" s="137"/>
      <c r="H31" s="59">
        <f>H42</f>
        <v>2011</v>
      </c>
      <c r="J31" s="59">
        <f>J42</f>
        <v>2012</v>
      </c>
      <c r="L31" s="59">
        <f>L42</f>
        <v>2013</v>
      </c>
      <c r="N31" s="59">
        <f>N42</f>
        <v>2014</v>
      </c>
      <c r="P31" s="3"/>
      <c r="Q31" s="3"/>
      <c r="R31" s="4"/>
      <c r="S31" s="3"/>
      <c r="T31" s="3"/>
      <c r="U31" s="3"/>
      <c r="V31" s="4"/>
      <c r="W31" s="3"/>
      <c r="X31" s="3"/>
      <c r="Y31" s="4"/>
    </row>
    <row r="32" spans="1:25" hidden="1"/>
    <row r="33" spans="1:27" ht="12" customHeight="1">
      <c r="A33" s="10" t="s">
        <v>39</v>
      </c>
      <c r="D33" s="22" t="s">
        <v>40</v>
      </c>
      <c r="E33" s="3"/>
      <c r="F33" s="20" t="s">
        <v>118</v>
      </c>
      <c r="G33" s="3"/>
      <c r="H33" s="20" t="s">
        <v>118</v>
      </c>
      <c r="I33" s="3"/>
      <c r="J33" s="20" t="s">
        <v>118</v>
      </c>
      <c r="K33" s="3"/>
      <c r="L33" s="20" t="s">
        <v>118</v>
      </c>
      <c r="M33" s="3"/>
      <c r="N33" s="20" t="s">
        <v>118</v>
      </c>
      <c r="O33" s="3"/>
      <c r="P33" s="3"/>
      <c r="Q33" s="3"/>
      <c r="R33" s="4"/>
      <c r="S33" s="3"/>
      <c r="T33" s="3"/>
      <c r="U33" s="3"/>
      <c r="V33" s="4"/>
      <c r="W33" s="3"/>
      <c r="X33" s="3"/>
      <c r="Y33" s="4"/>
    </row>
    <row r="34" spans="1:27" ht="12" customHeight="1">
      <c r="A34" s="21" t="s">
        <v>52</v>
      </c>
      <c r="B34" s="38"/>
      <c r="D34" s="41"/>
      <c r="E34" s="3"/>
      <c r="F34" s="41"/>
      <c r="G34" s="3"/>
      <c r="H34" s="41"/>
      <c r="I34" s="3"/>
      <c r="J34" s="41"/>
      <c r="K34" s="3"/>
      <c r="L34" s="41"/>
      <c r="M34" s="3"/>
      <c r="N34" s="41"/>
      <c r="O34" s="3"/>
      <c r="P34" s="3"/>
      <c r="Q34" s="3"/>
      <c r="R34" s="4"/>
      <c r="S34" s="3"/>
      <c r="T34" s="3"/>
      <c r="U34" s="3"/>
      <c r="V34" s="4"/>
      <c r="W34" s="3"/>
      <c r="X34" s="3"/>
      <c r="Y34" s="4"/>
    </row>
    <row r="35" spans="1:27" ht="12" customHeight="1">
      <c r="A35" s="21" t="s">
        <v>53</v>
      </c>
      <c r="D35" s="79"/>
      <c r="E35" s="3"/>
      <c r="F35" s="79"/>
      <c r="G35" s="3"/>
      <c r="H35" s="79"/>
      <c r="I35" s="3"/>
      <c r="J35" s="79"/>
      <c r="K35" s="3"/>
      <c r="L35" s="79"/>
      <c r="M35" s="3"/>
      <c r="N35" s="79"/>
      <c r="O35" s="3"/>
      <c r="P35" s="3"/>
      <c r="Q35" s="3"/>
      <c r="R35" s="4"/>
      <c r="S35" s="3"/>
      <c r="T35" s="3"/>
      <c r="U35" s="3"/>
      <c r="V35" s="4"/>
      <c r="W35" s="3"/>
      <c r="X35" s="3"/>
      <c r="Y35" s="4"/>
    </row>
    <row r="36" spans="1:27" ht="12" customHeight="1">
      <c r="A36" s="10" t="s">
        <v>99</v>
      </c>
      <c r="D36" s="19">
        <f>D34+D35</f>
        <v>0</v>
      </c>
      <c r="E36" s="3"/>
      <c r="F36" s="19">
        <f>F34+F35</f>
        <v>0</v>
      </c>
      <c r="G36" s="3"/>
      <c r="H36" s="3">
        <f>H34+H35</f>
        <v>0</v>
      </c>
      <c r="I36" s="3"/>
      <c r="J36" s="3">
        <f>J34+J35</f>
        <v>0</v>
      </c>
      <c r="K36" s="3"/>
      <c r="L36" s="3">
        <f>L34+L35</f>
        <v>0</v>
      </c>
      <c r="M36" s="3"/>
      <c r="N36" s="3">
        <f>N34+N35</f>
        <v>0</v>
      </c>
      <c r="O36" s="3"/>
      <c r="P36" s="3"/>
      <c r="Q36" s="3"/>
      <c r="R36" s="4"/>
      <c r="S36" s="3"/>
      <c r="T36" s="3"/>
      <c r="U36" s="3"/>
      <c r="V36" s="4"/>
      <c r="W36" s="3"/>
      <c r="X36" s="3"/>
      <c r="Y36" s="4"/>
    </row>
    <row r="37" spans="1:27" ht="12" customHeight="1">
      <c r="A37" s="21" t="s">
        <v>15</v>
      </c>
      <c r="D37" s="41"/>
      <c r="E37" s="3"/>
      <c r="F37" s="41">
        <f t="shared" ref="F37:F38" si="7">D37</f>
        <v>0</v>
      </c>
      <c r="G37" s="3"/>
      <c r="H37" s="41"/>
      <c r="I37" s="3"/>
      <c r="J37" s="41"/>
      <c r="K37" s="3"/>
      <c r="L37" s="41"/>
      <c r="M37" s="3"/>
      <c r="N37" s="41"/>
      <c r="O37" s="3"/>
      <c r="P37" s="3"/>
      <c r="Q37" s="3"/>
      <c r="R37" s="4"/>
      <c r="S37" s="3"/>
      <c r="T37" s="3"/>
      <c r="U37" s="3"/>
      <c r="V37" s="4"/>
      <c r="W37" s="3"/>
      <c r="X37" s="3"/>
      <c r="Y37" s="4"/>
    </row>
    <row r="38" spans="1:27" ht="12" customHeight="1">
      <c r="A38" s="21" t="s">
        <v>107</v>
      </c>
      <c r="D38" s="41">
        <v>0</v>
      </c>
      <c r="E38" s="3"/>
      <c r="F38" s="41">
        <f t="shared" si="7"/>
        <v>0</v>
      </c>
      <c r="G38" s="3"/>
      <c r="H38" s="41"/>
      <c r="I38" s="3"/>
      <c r="J38" s="41"/>
      <c r="K38" s="3"/>
      <c r="L38" s="41"/>
      <c r="M38" s="3"/>
      <c r="N38" s="41"/>
      <c r="O38" s="3"/>
      <c r="P38" s="3"/>
      <c r="Q38" s="3"/>
      <c r="R38" s="4"/>
      <c r="S38" s="3"/>
      <c r="T38" s="3"/>
      <c r="U38" s="3"/>
      <c r="V38" s="4"/>
      <c r="W38" s="3"/>
      <c r="X38" s="3"/>
      <c r="Y38" s="4"/>
    </row>
    <row r="39" spans="1:27" s="10" customFormat="1" ht="12" customHeight="1">
      <c r="A39" s="10" t="s">
        <v>26</v>
      </c>
      <c r="D39" s="55">
        <f>D36+D37+D38</f>
        <v>0</v>
      </c>
      <c r="E39" s="19"/>
      <c r="F39" s="55">
        <f>F36+F37+F38</f>
        <v>0</v>
      </c>
      <c r="G39" s="19"/>
      <c r="H39" s="55">
        <f>H36+H37+H38</f>
        <v>0</v>
      </c>
      <c r="I39" s="19"/>
      <c r="J39" s="55">
        <f>J36+J37+J38</f>
        <v>0</v>
      </c>
      <c r="K39" s="19"/>
      <c r="L39" s="55">
        <f>L36+L37+L38</f>
        <v>0</v>
      </c>
      <c r="M39" s="19"/>
      <c r="N39" s="55">
        <f>N36+N37+N38</f>
        <v>0</v>
      </c>
      <c r="O39" s="19"/>
      <c r="P39" s="19"/>
      <c r="Q39" s="19"/>
      <c r="R39" s="17"/>
      <c r="S39" s="19"/>
      <c r="T39" s="19"/>
      <c r="U39" s="19"/>
      <c r="V39" s="17"/>
      <c r="W39" s="19"/>
      <c r="X39" s="19"/>
      <c r="Y39" s="17"/>
    </row>
    <row r="40" spans="1:27" ht="12" customHeight="1">
      <c r="E40" s="3"/>
      <c r="F40" s="5"/>
      <c r="G40" s="3"/>
      <c r="H40" s="5"/>
      <c r="I40" s="3"/>
      <c r="J40" s="5"/>
      <c r="K40" s="3"/>
      <c r="L40" s="5"/>
      <c r="M40" s="3"/>
      <c r="N40" s="5"/>
      <c r="O40" s="3"/>
      <c r="P40" s="3"/>
      <c r="Q40" s="3"/>
      <c r="R40" s="4"/>
      <c r="S40" s="3"/>
      <c r="T40" s="3"/>
      <c r="U40" s="3"/>
      <c r="V40" s="4"/>
      <c r="W40" s="3"/>
      <c r="X40" s="3"/>
      <c r="Y40" s="4"/>
    </row>
    <row r="41" spans="1:27" s="21" customFormat="1" ht="6" customHeight="1">
      <c r="A41" s="10"/>
      <c r="D41" s="22"/>
      <c r="E41" s="22"/>
      <c r="F41" s="19"/>
      <c r="G41" s="22"/>
      <c r="H41" s="19"/>
      <c r="I41" s="22"/>
      <c r="J41" s="19"/>
      <c r="K41" s="22"/>
      <c r="L41" s="19"/>
      <c r="M41" s="22"/>
      <c r="N41" s="19"/>
      <c r="O41" s="22"/>
      <c r="P41" s="5"/>
      <c r="Q41" s="5"/>
      <c r="R41" s="20"/>
      <c r="S41" s="5"/>
      <c r="T41" s="5"/>
      <c r="U41" s="5"/>
      <c r="V41" s="20"/>
      <c r="W41" s="5"/>
      <c r="X41" s="5"/>
      <c r="Y41" s="20"/>
    </row>
    <row r="42" spans="1:27" ht="18">
      <c r="A42" s="37" t="s">
        <v>59</v>
      </c>
      <c r="B42" s="52"/>
      <c r="C42" s="52"/>
      <c r="D42" s="52"/>
      <c r="E42" s="52"/>
      <c r="F42" s="59">
        <f>Nøgletal!F5</f>
        <v>2010</v>
      </c>
      <c r="G42" s="73"/>
      <c r="H42" s="59">
        <f>Nøgletal!H5</f>
        <v>2011</v>
      </c>
      <c r="I42" s="60"/>
      <c r="J42" s="59">
        <f>Nøgletal!J5</f>
        <v>2012</v>
      </c>
      <c r="K42" s="60"/>
      <c r="L42" s="59">
        <f>Nøgletal!L5</f>
        <v>2013</v>
      </c>
      <c r="M42" s="60"/>
      <c r="N42" s="59">
        <f>Nøgletal!N5</f>
        <v>2014</v>
      </c>
      <c r="O42" s="1"/>
      <c r="P42" s="4"/>
      <c r="Q42" s="4"/>
      <c r="R42" s="4"/>
      <c r="S42" s="3"/>
      <c r="T42" s="4"/>
      <c r="U42" s="4"/>
      <c r="V42" s="4"/>
      <c r="W42" s="3"/>
      <c r="X42" s="4"/>
      <c r="Y42" s="4"/>
      <c r="Z42" s="4"/>
      <c r="AA42" s="3"/>
    </row>
    <row r="43" spans="1:27">
      <c r="A43" s="52" t="s">
        <v>66</v>
      </c>
      <c r="B43" s="112"/>
      <c r="C43" s="52"/>
      <c r="D43" s="52"/>
      <c r="E43" s="52"/>
      <c r="F43" s="76"/>
      <c r="G43" s="52"/>
      <c r="H43" s="76"/>
      <c r="I43" s="3"/>
      <c r="J43" s="76"/>
      <c r="K43" s="3"/>
      <c r="L43" s="76"/>
      <c r="M43" s="3"/>
      <c r="N43" s="76"/>
      <c r="O43" s="1"/>
      <c r="P43" s="4"/>
      <c r="Q43" s="4"/>
      <c r="R43" s="4"/>
      <c r="S43" s="3"/>
      <c r="T43" s="4"/>
      <c r="U43" s="4"/>
      <c r="V43" s="4"/>
      <c r="W43" s="3"/>
      <c r="X43" s="4"/>
      <c r="Y43" s="4"/>
      <c r="Z43" s="4"/>
      <c r="AA43" s="3"/>
    </row>
    <row r="44" spans="1:27">
      <c r="A44" s="52"/>
      <c r="B44" s="52" t="s">
        <v>64</v>
      </c>
      <c r="C44" s="52"/>
      <c r="D44" s="52"/>
      <c r="E44" s="52"/>
      <c r="F44" s="52">
        <v>100</v>
      </c>
      <c r="G44" s="52"/>
      <c r="H44" s="98">
        <f>IF(ISBLANK($F43),0,H43/($F43+0.000001)*100)</f>
        <v>0</v>
      </c>
      <c r="I44" s="99"/>
      <c r="J44" s="98">
        <f>IF(ISBLANK($F43),0,J43/($F43+0.000001)*100)</f>
        <v>0</v>
      </c>
      <c r="K44" s="99"/>
      <c r="L44" s="98">
        <f>IF(ISBLANK($F43),0,L43/($F43+0.000001)*100)</f>
        <v>0</v>
      </c>
      <c r="M44" s="99"/>
      <c r="N44" s="98">
        <f>IF(ISBLANK($F43),0,N43/($F43+0.000001)*100)</f>
        <v>0</v>
      </c>
      <c r="O44" s="1"/>
      <c r="P44" s="4"/>
      <c r="Q44" s="4"/>
      <c r="R44" s="4"/>
      <c r="S44" s="3"/>
      <c r="T44" s="4"/>
      <c r="U44" s="4"/>
      <c r="V44" s="4"/>
      <c r="W44" s="3"/>
      <c r="X44" s="4"/>
      <c r="Y44" s="4"/>
      <c r="Z44" s="4"/>
      <c r="AA44" s="3"/>
    </row>
    <row r="45" spans="1:27" s="21" customFormat="1">
      <c r="A45" s="21" t="s">
        <v>36</v>
      </c>
      <c r="B45" s="1"/>
      <c r="C45" s="52"/>
      <c r="D45" s="52"/>
      <c r="E45" s="52"/>
      <c r="F45" s="64">
        <v>100</v>
      </c>
      <c r="G45" s="64"/>
      <c r="H45" s="98">
        <f t="shared" ref="H45:H55" si="8">IF(ISBLANK($F8),0,H8/($F8+0.000001)*100)</f>
        <v>0</v>
      </c>
      <c r="I45" s="98"/>
      <c r="J45" s="98">
        <f t="shared" ref="J45:J55" si="9">IF(ISBLANK($F8),0,J8/($F8+0.000001)*100)</f>
        <v>0</v>
      </c>
      <c r="K45" s="98"/>
      <c r="L45" s="98">
        <f t="shared" ref="L45:L55" si="10">IF(ISBLANK($F8),0,L8/($F8+0.000001)*100)</f>
        <v>0</v>
      </c>
      <c r="M45" s="98"/>
      <c r="N45" s="98">
        <f t="shared" ref="N45:N55" si="11">IF(ISBLANK($F8),0,N8/($F8+0.000001)*100)</f>
        <v>0</v>
      </c>
      <c r="P45" s="20"/>
      <c r="Q45" s="20"/>
      <c r="R45" s="20"/>
      <c r="S45" s="5"/>
      <c r="T45" s="20"/>
      <c r="U45" s="20"/>
      <c r="V45" s="20"/>
      <c r="W45" s="5"/>
      <c r="X45" s="20"/>
      <c r="Y45" s="20"/>
      <c r="Z45" s="20"/>
      <c r="AA45" s="5"/>
    </row>
    <row r="46" spans="1:27">
      <c r="A46" s="21" t="s">
        <v>37</v>
      </c>
      <c r="C46" s="52"/>
      <c r="D46" s="52"/>
      <c r="E46" s="52"/>
      <c r="F46" s="64">
        <v>100</v>
      </c>
      <c r="G46" s="64"/>
      <c r="H46" s="98">
        <f t="shared" si="8"/>
        <v>0</v>
      </c>
      <c r="I46" s="98"/>
      <c r="J46" s="98">
        <f t="shared" si="9"/>
        <v>0</v>
      </c>
      <c r="K46" s="98"/>
      <c r="L46" s="98">
        <f t="shared" si="10"/>
        <v>0</v>
      </c>
      <c r="M46" s="98"/>
      <c r="N46" s="98">
        <f t="shared" si="11"/>
        <v>0</v>
      </c>
      <c r="O46" s="1"/>
      <c r="P46" s="4"/>
      <c r="Q46" s="4"/>
      <c r="R46" s="4"/>
      <c r="S46" s="3"/>
      <c r="T46" s="4"/>
      <c r="U46" s="4"/>
      <c r="V46" s="4"/>
      <c r="W46" s="3"/>
      <c r="X46" s="4"/>
      <c r="Y46" s="4"/>
      <c r="Z46" s="4"/>
      <c r="AA46" s="3"/>
    </row>
    <row r="47" spans="1:27" s="10" customFormat="1">
      <c r="A47" s="10" t="str">
        <f>IF(F39=1,"Dækningsbidrag","Dækningsbidrag   /   Dækningsgrad")</f>
        <v>Dækningsbidrag   /   Dækningsgrad</v>
      </c>
      <c r="C47" s="126"/>
      <c r="D47" s="126"/>
      <c r="E47" s="126"/>
      <c r="F47" s="127">
        <v>100</v>
      </c>
      <c r="G47" s="127"/>
      <c r="H47" s="128">
        <f t="shared" si="8"/>
        <v>0</v>
      </c>
      <c r="I47" s="128"/>
      <c r="J47" s="128">
        <f t="shared" si="9"/>
        <v>0</v>
      </c>
      <c r="K47" s="128"/>
      <c r="L47" s="128">
        <f t="shared" si="10"/>
        <v>0</v>
      </c>
      <c r="M47" s="128"/>
      <c r="N47" s="128">
        <f t="shared" si="11"/>
        <v>0</v>
      </c>
      <c r="P47" s="17"/>
      <c r="Q47" s="17"/>
      <c r="R47" s="17"/>
      <c r="S47" s="19"/>
      <c r="T47" s="17"/>
      <c r="U47" s="17"/>
      <c r="V47" s="17"/>
      <c r="W47" s="19"/>
      <c r="X47" s="17"/>
      <c r="Y47" s="17"/>
      <c r="Z47" s="17"/>
      <c r="AA47" s="19"/>
    </row>
    <row r="48" spans="1:27" hidden="1">
      <c r="A48" s="21"/>
      <c r="B48" s="38" t="s">
        <v>55</v>
      </c>
      <c r="C48" s="52"/>
      <c r="D48" s="52"/>
      <c r="E48" s="52"/>
      <c r="F48" s="64">
        <v>100</v>
      </c>
      <c r="G48" s="64"/>
      <c r="H48" s="98">
        <f t="shared" si="8"/>
        <v>0</v>
      </c>
      <c r="I48" s="98"/>
      <c r="J48" s="98">
        <f t="shared" si="9"/>
        <v>0</v>
      </c>
      <c r="K48" s="98"/>
      <c r="L48" s="98">
        <f t="shared" si="10"/>
        <v>0</v>
      </c>
      <c r="M48" s="98"/>
      <c r="N48" s="98">
        <f t="shared" si="11"/>
        <v>0</v>
      </c>
      <c r="O48" s="1"/>
      <c r="P48" s="4"/>
      <c r="Q48" s="4"/>
      <c r="R48" s="4"/>
      <c r="S48" s="3"/>
      <c r="T48" s="4"/>
      <c r="U48" s="4"/>
      <c r="V48" s="4"/>
      <c r="W48" s="3"/>
      <c r="X48" s="4"/>
      <c r="Y48" s="4"/>
      <c r="Z48" s="4"/>
      <c r="AA48" s="3"/>
    </row>
    <row r="49" spans="1:27" hidden="1">
      <c r="B49" s="21" t="s">
        <v>56</v>
      </c>
      <c r="C49" s="52"/>
      <c r="D49" s="52"/>
      <c r="E49" s="52"/>
      <c r="F49" s="64">
        <v>100</v>
      </c>
      <c r="G49" s="64"/>
      <c r="H49" s="98">
        <f t="shared" si="8"/>
        <v>0</v>
      </c>
      <c r="I49" s="98"/>
      <c r="J49" s="98">
        <f t="shared" si="9"/>
        <v>0</v>
      </c>
      <c r="K49" s="98"/>
      <c r="L49" s="98">
        <f t="shared" si="10"/>
        <v>0</v>
      </c>
      <c r="M49" s="98"/>
      <c r="N49" s="98">
        <f t="shared" si="11"/>
        <v>0</v>
      </c>
      <c r="O49" s="1"/>
      <c r="P49" s="4"/>
      <c r="Q49" s="4"/>
      <c r="R49" s="4"/>
      <c r="S49" s="3"/>
      <c r="T49" s="4"/>
      <c r="U49" s="4"/>
      <c r="V49" s="4"/>
      <c r="W49" s="3"/>
      <c r="X49" s="4"/>
      <c r="Y49" s="4"/>
      <c r="Z49" s="4"/>
      <c r="AA49" s="3"/>
    </row>
    <row r="50" spans="1:27">
      <c r="A50" s="21" t="s">
        <v>20</v>
      </c>
      <c r="B50" s="38"/>
      <c r="C50" s="52"/>
      <c r="D50" s="52"/>
      <c r="E50" s="52"/>
      <c r="F50" s="64">
        <v>100</v>
      </c>
      <c r="G50" s="64"/>
      <c r="H50" s="98">
        <f t="shared" si="8"/>
        <v>0</v>
      </c>
      <c r="I50" s="98"/>
      <c r="J50" s="98">
        <f t="shared" si="9"/>
        <v>0</v>
      </c>
      <c r="K50" s="98"/>
      <c r="L50" s="98">
        <f t="shared" si="10"/>
        <v>0</v>
      </c>
      <c r="M50" s="98"/>
      <c r="N50" s="98">
        <f t="shared" si="11"/>
        <v>0</v>
      </c>
      <c r="O50" s="1"/>
      <c r="P50" s="4"/>
      <c r="Q50" s="4"/>
      <c r="R50" s="4"/>
      <c r="S50" s="3"/>
      <c r="T50" s="4"/>
      <c r="U50" s="4"/>
      <c r="V50" s="4"/>
      <c r="W50" s="3"/>
      <c r="X50" s="4"/>
      <c r="Y50" s="4"/>
      <c r="Z50" s="4"/>
      <c r="AA50" s="3"/>
    </row>
    <row r="51" spans="1:27">
      <c r="A51" s="21" t="s">
        <v>38</v>
      </c>
      <c r="B51" s="21"/>
      <c r="C51" s="52"/>
      <c r="D51" s="52"/>
      <c r="E51" s="52"/>
      <c r="F51" s="64">
        <v>100</v>
      </c>
      <c r="G51" s="64"/>
      <c r="H51" s="98">
        <f t="shared" si="8"/>
        <v>0</v>
      </c>
      <c r="I51" s="98"/>
      <c r="J51" s="98">
        <f t="shared" si="9"/>
        <v>0</v>
      </c>
      <c r="K51" s="98"/>
      <c r="L51" s="98">
        <f t="shared" si="10"/>
        <v>0</v>
      </c>
      <c r="M51" s="98"/>
      <c r="N51" s="98">
        <f t="shared" si="11"/>
        <v>0</v>
      </c>
      <c r="O51" s="1"/>
      <c r="P51" s="4"/>
      <c r="Q51" s="4"/>
      <c r="R51" s="4"/>
      <c r="S51" s="3"/>
      <c r="T51" s="4"/>
      <c r="U51" s="4"/>
      <c r="V51" s="4"/>
      <c r="W51" s="3"/>
      <c r="X51" s="4"/>
      <c r="Y51" s="4"/>
      <c r="Z51" s="4"/>
      <c r="AA51" s="3"/>
    </row>
    <row r="52" spans="1:27" s="10" customFormat="1">
      <c r="A52" s="10" t="s">
        <v>17</v>
      </c>
      <c r="B52" s="108"/>
      <c r="C52" s="126"/>
      <c r="D52" s="126"/>
      <c r="E52" s="126"/>
      <c r="F52" s="127">
        <v>100</v>
      </c>
      <c r="G52" s="127"/>
      <c r="H52" s="128">
        <f t="shared" si="8"/>
        <v>0</v>
      </c>
      <c r="I52" s="128"/>
      <c r="J52" s="128">
        <f t="shared" si="9"/>
        <v>0</v>
      </c>
      <c r="K52" s="128"/>
      <c r="L52" s="128">
        <f t="shared" si="10"/>
        <v>0</v>
      </c>
      <c r="M52" s="128"/>
      <c r="N52" s="128">
        <f t="shared" si="11"/>
        <v>0</v>
      </c>
      <c r="P52" s="17"/>
      <c r="Q52" s="17"/>
      <c r="R52" s="17"/>
      <c r="S52" s="19"/>
      <c r="T52" s="17"/>
      <c r="U52" s="17"/>
      <c r="V52" s="17"/>
      <c r="W52" s="19"/>
      <c r="X52" s="17"/>
      <c r="Y52" s="17"/>
      <c r="Z52" s="17"/>
      <c r="AA52" s="19"/>
    </row>
    <row r="53" spans="1:27" ht="15" customHeight="1">
      <c r="A53" s="1" t="s">
        <v>0</v>
      </c>
      <c r="C53" s="52"/>
      <c r="D53" s="52"/>
      <c r="E53" s="52"/>
      <c r="F53" s="64">
        <v>100</v>
      </c>
      <c r="G53" s="64"/>
      <c r="H53" s="98">
        <f t="shared" si="8"/>
        <v>0</v>
      </c>
      <c r="I53" s="98"/>
      <c r="J53" s="98">
        <f t="shared" si="9"/>
        <v>0</v>
      </c>
      <c r="K53" s="98"/>
      <c r="L53" s="98">
        <f t="shared" si="10"/>
        <v>0</v>
      </c>
      <c r="M53" s="98"/>
      <c r="N53" s="98">
        <f t="shared" si="11"/>
        <v>0</v>
      </c>
      <c r="O53" s="1"/>
      <c r="P53" s="4"/>
      <c r="Q53" s="4"/>
      <c r="R53" s="4"/>
      <c r="S53" s="3"/>
      <c r="T53" s="4"/>
      <c r="U53" s="4"/>
      <c r="V53" s="4"/>
      <c r="W53" s="3"/>
      <c r="X53" s="4"/>
      <c r="Y53" s="4"/>
      <c r="Z53" s="4"/>
      <c r="AA53" s="3"/>
    </row>
    <row r="54" spans="1:27" ht="15" customHeight="1">
      <c r="A54" s="21" t="s">
        <v>83</v>
      </c>
      <c r="B54" s="38"/>
      <c r="C54" s="52"/>
      <c r="D54" s="52"/>
      <c r="E54" s="52"/>
      <c r="F54" s="64">
        <v>100</v>
      </c>
      <c r="G54" s="64"/>
      <c r="H54" s="98">
        <f t="shared" si="8"/>
        <v>0</v>
      </c>
      <c r="I54" s="98"/>
      <c r="J54" s="98">
        <f t="shared" si="9"/>
        <v>0</v>
      </c>
      <c r="K54" s="98"/>
      <c r="L54" s="98">
        <f t="shared" si="10"/>
        <v>0</v>
      </c>
      <c r="M54" s="98"/>
      <c r="N54" s="98">
        <f t="shared" si="11"/>
        <v>0</v>
      </c>
      <c r="O54" s="1"/>
      <c r="P54" s="4"/>
      <c r="Q54" s="4"/>
      <c r="R54" s="4"/>
      <c r="S54" s="3"/>
      <c r="T54" s="4"/>
      <c r="U54" s="4"/>
      <c r="V54" s="4"/>
      <c r="W54" s="3"/>
      <c r="X54" s="4"/>
      <c r="Y54" s="4"/>
      <c r="Z54" s="4"/>
      <c r="AA54" s="3"/>
    </row>
    <row r="55" spans="1:27" s="10" customFormat="1" ht="15" customHeight="1">
      <c r="A55" s="10" t="s">
        <v>119</v>
      </c>
      <c r="B55" s="108"/>
      <c r="C55" s="126"/>
      <c r="D55" s="126"/>
      <c r="E55" s="126"/>
      <c r="F55" s="127">
        <v>100</v>
      </c>
      <c r="G55" s="127"/>
      <c r="H55" s="128">
        <f t="shared" si="8"/>
        <v>0</v>
      </c>
      <c r="I55" s="128"/>
      <c r="J55" s="128">
        <f t="shared" si="9"/>
        <v>0</v>
      </c>
      <c r="K55" s="128"/>
      <c r="L55" s="128">
        <f t="shared" si="10"/>
        <v>0</v>
      </c>
      <c r="M55" s="128"/>
      <c r="N55" s="128">
        <f t="shared" si="11"/>
        <v>0</v>
      </c>
      <c r="P55" s="17"/>
      <c r="Q55" s="17"/>
      <c r="R55" s="17"/>
      <c r="S55" s="19"/>
      <c r="T55" s="17"/>
      <c r="U55" s="17"/>
      <c r="V55" s="17"/>
      <c r="W55" s="19"/>
      <c r="X55" s="17"/>
      <c r="Y55" s="17"/>
      <c r="Z55" s="17"/>
      <c r="AA55" s="19"/>
    </row>
    <row r="56" spans="1:27" s="21" customFormat="1" ht="15" customHeight="1">
      <c r="B56" s="38" t="s">
        <v>57</v>
      </c>
      <c r="C56" s="52"/>
      <c r="D56" s="52"/>
      <c r="E56" s="52"/>
      <c r="F56" s="64">
        <v>100</v>
      </c>
      <c r="G56" s="64"/>
      <c r="H56" s="98">
        <f t="shared" ref="H56:H65" si="12">IF(ISBLANK($F19),0,H19/($F19+0.000001)*100)</f>
        <v>0</v>
      </c>
      <c r="I56" s="98"/>
      <c r="J56" s="98">
        <f t="shared" ref="J56:J65" si="13">IF(ISBLANK($F19),0,J19/($F19+0.000001)*100)</f>
        <v>0</v>
      </c>
      <c r="K56" s="98"/>
      <c r="L56" s="98">
        <f t="shared" ref="L56:L65" si="14">IF(ISBLANK($F19),0,L19/($F19+0.000001)*100)</f>
        <v>0</v>
      </c>
      <c r="M56" s="98"/>
      <c r="N56" s="98">
        <f t="shared" ref="N56:N65" si="15">IF(ISBLANK($F19),0,N19/($F19+0.000001)*100)</f>
        <v>0</v>
      </c>
      <c r="P56" s="20"/>
      <c r="Q56" s="20"/>
      <c r="R56" s="20"/>
      <c r="S56" s="5"/>
      <c r="T56" s="20"/>
      <c r="U56" s="20"/>
      <c r="V56" s="20"/>
      <c r="W56" s="5"/>
      <c r="X56" s="20"/>
      <c r="Y56" s="20"/>
      <c r="Z56" s="20"/>
      <c r="AA56" s="5"/>
    </row>
    <row r="57" spans="1:27" ht="15" customHeight="1">
      <c r="A57" s="21"/>
      <c r="B57" s="38" t="s">
        <v>58</v>
      </c>
      <c r="C57" s="52"/>
      <c r="D57" s="52"/>
      <c r="E57" s="52"/>
      <c r="F57" s="64">
        <v>100</v>
      </c>
      <c r="G57" s="64"/>
      <c r="H57" s="98">
        <f t="shared" si="12"/>
        <v>0</v>
      </c>
      <c r="I57" s="98"/>
      <c r="J57" s="98">
        <f t="shared" si="13"/>
        <v>0</v>
      </c>
      <c r="K57" s="98"/>
      <c r="L57" s="98">
        <f t="shared" si="14"/>
        <v>0</v>
      </c>
      <c r="M57" s="98"/>
      <c r="N57" s="98">
        <f t="shared" si="15"/>
        <v>0</v>
      </c>
      <c r="O57" s="1"/>
      <c r="P57" s="4"/>
      <c r="Q57" s="4"/>
      <c r="R57" s="4"/>
      <c r="S57" s="3"/>
      <c r="T57" s="4"/>
      <c r="U57" s="4"/>
      <c r="V57" s="4"/>
      <c r="W57" s="3"/>
      <c r="X57" s="4"/>
      <c r="Y57" s="4"/>
      <c r="Z57" s="4"/>
      <c r="AA57" s="3"/>
    </row>
    <row r="58" spans="1:27">
      <c r="A58" s="21" t="s">
        <v>18</v>
      </c>
      <c r="B58" s="38"/>
      <c r="C58" s="52"/>
      <c r="D58" s="52"/>
      <c r="E58" s="52"/>
      <c r="F58" s="64">
        <v>100</v>
      </c>
      <c r="G58" s="64"/>
      <c r="H58" s="98">
        <f t="shared" si="12"/>
        <v>0</v>
      </c>
      <c r="I58" s="98"/>
      <c r="J58" s="98">
        <f t="shared" si="13"/>
        <v>0</v>
      </c>
      <c r="K58" s="98"/>
      <c r="L58" s="98">
        <f t="shared" si="14"/>
        <v>0</v>
      </c>
      <c r="M58" s="98"/>
      <c r="N58" s="98">
        <f t="shared" si="15"/>
        <v>0</v>
      </c>
      <c r="O58" s="1"/>
      <c r="P58" s="4"/>
      <c r="Q58" s="4"/>
      <c r="R58" s="4"/>
      <c r="S58" s="3"/>
      <c r="T58" s="4"/>
      <c r="U58" s="4"/>
      <c r="V58" s="4"/>
      <c r="W58" s="3"/>
      <c r="X58" s="4"/>
      <c r="Y58" s="4"/>
      <c r="Z58" s="4"/>
      <c r="AA58" s="3"/>
    </row>
    <row r="59" spans="1:27" s="10" customFormat="1">
      <c r="A59" s="10" t="s">
        <v>21</v>
      </c>
      <c r="B59" s="108"/>
      <c r="C59" s="126"/>
      <c r="D59" s="126"/>
      <c r="E59" s="126"/>
      <c r="F59" s="127">
        <v>100</v>
      </c>
      <c r="G59" s="127"/>
      <c r="H59" s="128">
        <f t="shared" si="12"/>
        <v>0</v>
      </c>
      <c r="I59" s="128"/>
      <c r="J59" s="128">
        <f t="shared" si="13"/>
        <v>0</v>
      </c>
      <c r="K59" s="128"/>
      <c r="L59" s="128">
        <f t="shared" si="14"/>
        <v>0</v>
      </c>
      <c r="M59" s="128"/>
      <c r="N59" s="128">
        <f t="shared" si="15"/>
        <v>0</v>
      </c>
      <c r="P59" s="17"/>
      <c r="Q59" s="17"/>
      <c r="R59" s="17"/>
      <c r="S59" s="19"/>
      <c r="T59" s="17"/>
      <c r="U59" s="17"/>
      <c r="V59" s="17"/>
      <c r="W59" s="19"/>
      <c r="X59" s="17"/>
      <c r="Y59" s="17"/>
      <c r="Z59" s="17"/>
      <c r="AA59" s="19"/>
    </row>
    <row r="60" spans="1:27">
      <c r="A60" s="21"/>
      <c r="B60" s="38" t="s">
        <v>112</v>
      </c>
      <c r="C60" s="52"/>
      <c r="D60" s="52"/>
      <c r="E60" s="52"/>
      <c r="F60" s="64">
        <v>100</v>
      </c>
      <c r="G60" s="64"/>
      <c r="H60" s="98">
        <f t="shared" si="12"/>
        <v>0</v>
      </c>
      <c r="I60" s="98"/>
      <c r="J60" s="98">
        <f t="shared" si="13"/>
        <v>0</v>
      </c>
      <c r="K60" s="98"/>
      <c r="L60" s="98">
        <f t="shared" si="14"/>
        <v>0</v>
      </c>
      <c r="M60" s="98"/>
      <c r="N60" s="98">
        <f t="shared" si="15"/>
        <v>0</v>
      </c>
      <c r="O60" s="1"/>
      <c r="P60" s="27"/>
      <c r="Q60" s="4"/>
      <c r="R60" s="27"/>
      <c r="S60" s="26"/>
      <c r="T60" s="26"/>
      <c r="U60" s="4"/>
      <c r="V60" s="27"/>
      <c r="W60" s="26"/>
      <c r="X60" s="27"/>
      <c r="Y60" s="4"/>
      <c r="Z60" s="27"/>
      <c r="AA60" s="26"/>
    </row>
    <row r="61" spans="1:27" s="10" customFormat="1">
      <c r="A61" s="10" t="s">
        <v>113</v>
      </c>
      <c r="B61" s="108"/>
      <c r="C61" s="126"/>
      <c r="D61" s="126"/>
      <c r="E61" s="126"/>
      <c r="F61" s="127">
        <v>100</v>
      </c>
      <c r="G61" s="127"/>
      <c r="H61" s="128">
        <f t="shared" si="12"/>
        <v>0</v>
      </c>
      <c r="I61" s="128"/>
      <c r="J61" s="128">
        <f t="shared" si="13"/>
        <v>0</v>
      </c>
      <c r="K61" s="128"/>
      <c r="L61" s="128">
        <f t="shared" si="14"/>
        <v>0</v>
      </c>
      <c r="M61" s="128"/>
      <c r="N61" s="128">
        <f t="shared" si="15"/>
        <v>0</v>
      </c>
      <c r="P61" s="17"/>
      <c r="Q61" s="104"/>
      <c r="R61" s="17"/>
      <c r="S61" s="17"/>
      <c r="T61" s="17"/>
      <c r="U61" s="104"/>
      <c r="V61" s="17"/>
      <c r="W61" s="17"/>
      <c r="X61" s="17"/>
      <c r="Y61" s="104"/>
      <c r="Z61" s="17"/>
      <c r="AA61" s="17"/>
    </row>
    <row r="62" spans="1:27">
      <c r="A62" s="21"/>
      <c r="B62" s="1" t="s">
        <v>111</v>
      </c>
      <c r="C62" s="52"/>
      <c r="D62" s="52"/>
      <c r="E62" s="52"/>
      <c r="F62" s="64">
        <v>100</v>
      </c>
      <c r="G62" s="64"/>
      <c r="H62" s="98">
        <f t="shared" si="12"/>
        <v>0</v>
      </c>
      <c r="I62" s="98"/>
      <c r="J62" s="98">
        <f t="shared" si="13"/>
        <v>0</v>
      </c>
      <c r="K62" s="98"/>
      <c r="L62" s="98">
        <f t="shared" si="14"/>
        <v>0</v>
      </c>
      <c r="M62" s="98"/>
      <c r="N62" s="98">
        <f t="shared" si="15"/>
        <v>0</v>
      </c>
      <c r="O62" s="1"/>
      <c r="P62" s="4"/>
      <c r="Q62" s="25"/>
      <c r="R62" s="20"/>
      <c r="S62" s="4"/>
      <c r="T62" s="4"/>
      <c r="U62" s="25"/>
      <c r="V62" s="20"/>
      <c r="W62" s="4"/>
      <c r="X62" s="4"/>
      <c r="Y62" s="25"/>
      <c r="Z62" s="20"/>
      <c r="AA62" s="4"/>
    </row>
    <row r="63" spans="1:27" s="10" customFormat="1">
      <c r="A63" s="10" t="s">
        <v>19</v>
      </c>
      <c r="C63" s="126"/>
      <c r="D63" s="126"/>
      <c r="E63" s="126"/>
      <c r="F63" s="127">
        <v>100</v>
      </c>
      <c r="G63" s="127"/>
      <c r="H63" s="128">
        <f t="shared" si="12"/>
        <v>0</v>
      </c>
      <c r="I63" s="128"/>
      <c r="J63" s="128">
        <f t="shared" si="13"/>
        <v>0</v>
      </c>
      <c r="K63" s="128"/>
      <c r="L63" s="128">
        <f t="shared" si="14"/>
        <v>0</v>
      </c>
      <c r="M63" s="128"/>
      <c r="N63" s="128">
        <f t="shared" si="15"/>
        <v>0</v>
      </c>
      <c r="P63" s="17"/>
      <c r="Q63" s="104"/>
      <c r="R63" s="17"/>
      <c r="S63" s="17"/>
      <c r="T63" s="17"/>
      <c r="U63" s="104"/>
      <c r="V63" s="17"/>
      <c r="W63" s="17"/>
      <c r="X63" s="17"/>
      <c r="Y63" s="104"/>
      <c r="Z63" s="17"/>
      <c r="AA63" s="17"/>
    </row>
    <row r="64" spans="1:27">
      <c r="B64" s="1" t="s">
        <v>106</v>
      </c>
      <c r="C64" s="52"/>
      <c r="D64" s="52"/>
      <c r="E64" s="52"/>
      <c r="F64" s="64">
        <v>100</v>
      </c>
      <c r="G64" s="64"/>
      <c r="H64" s="98">
        <f t="shared" si="12"/>
        <v>0</v>
      </c>
      <c r="I64" s="98"/>
      <c r="J64" s="98">
        <f t="shared" si="13"/>
        <v>0</v>
      </c>
      <c r="K64" s="98"/>
      <c r="L64" s="98">
        <f t="shared" si="14"/>
        <v>0</v>
      </c>
      <c r="M64" s="98"/>
      <c r="N64" s="98">
        <f t="shared" si="15"/>
        <v>0</v>
      </c>
      <c r="O64" s="1"/>
      <c r="P64" s="4"/>
      <c r="Q64" s="25"/>
      <c r="R64" s="20"/>
      <c r="S64" s="4"/>
      <c r="T64" s="4"/>
      <c r="U64" s="25"/>
      <c r="V64" s="20"/>
      <c r="W64" s="4"/>
      <c r="X64" s="4"/>
      <c r="Y64" s="25"/>
      <c r="Z64" s="20"/>
      <c r="AA64" s="4"/>
    </row>
    <row r="65" spans="1:27" s="10" customFormat="1">
      <c r="A65" s="10" t="s">
        <v>93</v>
      </c>
      <c r="C65" s="126"/>
      <c r="D65" s="126"/>
      <c r="E65" s="126"/>
      <c r="F65" s="127">
        <v>100</v>
      </c>
      <c r="G65" s="127"/>
      <c r="H65" s="128">
        <f t="shared" si="12"/>
        <v>0</v>
      </c>
      <c r="I65" s="128"/>
      <c r="J65" s="128">
        <f t="shared" si="13"/>
        <v>0</v>
      </c>
      <c r="K65" s="128"/>
      <c r="L65" s="128">
        <f t="shared" si="14"/>
        <v>0</v>
      </c>
      <c r="M65" s="128"/>
      <c r="N65" s="128">
        <f t="shared" si="15"/>
        <v>0</v>
      </c>
      <c r="P65" s="19"/>
      <c r="Q65" s="19"/>
      <c r="R65" s="17"/>
      <c r="S65" s="19"/>
      <c r="T65" s="19"/>
      <c r="U65" s="19"/>
      <c r="V65" s="17"/>
      <c r="W65" s="19"/>
      <c r="X65" s="19"/>
      <c r="Y65" s="19"/>
      <c r="Z65" s="17"/>
      <c r="AA65" s="19"/>
    </row>
    <row r="66" spans="1:27">
      <c r="C66" s="52"/>
      <c r="D66" s="52"/>
      <c r="E66" s="52"/>
      <c r="F66" s="64"/>
      <c r="G66" s="64"/>
      <c r="H66" s="98"/>
      <c r="I66" s="98"/>
      <c r="J66" s="98"/>
      <c r="K66" s="98"/>
      <c r="L66" s="98"/>
      <c r="M66" s="98"/>
      <c r="N66" s="98"/>
      <c r="O66" s="1"/>
      <c r="P66" s="3"/>
      <c r="Q66" s="3"/>
      <c r="R66" s="4"/>
      <c r="S66" s="3"/>
      <c r="T66" s="3"/>
      <c r="U66" s="3"/>
      <c r="V66" s="4"/>
      <c r="W66" s="3"/>
      <c r="X66" s="3"/>
      <c r="Y66" s="3"/>
      <c r="Z66" s="4"/>
      <c r="AA66" s="3"/>
    </row>
    <row r="67" spans="1:27" ht="17.399999999999999" hidden="1">
      <c r="A67" s="37" t="s">
        <v>23</v>
      </c>
      <c r="C67" s="52"/>
      <c r="D67" s="52"/>
      <c r="E67" s="52"/>
      <c r="F67" s="64"/>
      <c r="G67" s="64"/>
      <c r="H67" s="98"/>
      <c r="I67" s="98"/>
      <c r="J67" s="98"/>
      <c r="K67" s="98"/>
      <c r="L67" s="98"/>
      <c r="M67" s="98"/>
      <c r="N67" s="98"/>
      <c r="O67" s="1"/>
      <c r="P67" s="3"/>
      <c r="Q67" s="3"/>
      <c r="R67" s="4"/>
      <c r="S67" s="3"/>
      <c r="T67" s="3"/>
      <c r="U67" s="3"/>
      <c r="V67" s="4"/>
      <c r="W67" s="3"/>
      <c r="X67" s="3"/>
      <c r="Y67" s="3"/>
      <c r="Z67" s="4"/>
      <c r="AA67" s="3"/>
    </row>
    <row r="68" spans="1:27" hidden="1">
      <c r="C68" s="52"/>
      <c r="D68" s="52"/>
      <c r="E68" s="52"/>
      <c r="F68" s="64"/>
      <c r="G68" s="64"/>
      <c r="H68" s="98"/>
      <c r="I68" s="98"/>
      <c r="J68" s="98"/>
      <c r="K68" s="98"/>
      <c r="L68" s="98"/>
      <c r="M68" s="98"/>
      <c r="N68" s="98"/>
      <c r="O68" s="1"/>
      <c r="P68" s="3"/>
      <c r="Q68" s="3"/>
      <c r="R68" s="4"/>
      <c r="S68" s="3"/>
      <c r="T68" s="3"/>
      <c r="U68" s="3"/>
      <c r="V68" s="4"/>
      <c r="W68" s="3"/>
      <c r="X68" s="3"/>
      <c r="Y68" s="3"/>
      <c r="Z68" s="4"/>
      <c r="AA68" s="3"/>
    </row>
    <row r="69" spans="1:27">
      <c r="A69" s="10" t="s">
        <v>39</v>
      </c>
      <c r="C69" s="52"/>
      <c r="D69" s="52"/>
      <c r="E69" s="52"/>
      <c r="F69" s="64"/>
      <c r="G69" s="64"/>
      <c r="H69" s="98"/>
      <c r="I69" s="98"/>
      <c r="J69" s="98"/>
      <c r="K69" s="98"/>
      <c r="L69" s="98"/>
      <c r="M69" s="98"/>
      <c r="N69" s="98"/>
      <c r="O69" s="1"/>
      <c r="P69" s="3"/>
      <c r="Q69" s="3"/>
      <c r="R69" s="4"/>
      <c r="S69" s="3"/>
      <c r="T69" s="3"/>
      <c r="U69" s="3"/>
      <c r="V69" s="4"/>
      <c r="W69" s="3"/>
      <c r="X69" s="3"/>
      <c r="Y69" s="3"/>
      <c r="Z69" s="4"/>
      <c r="AA69" s="3"/>
    </row>
    <row r="70" spans="1:27" s="21" customFormat="1">
      <c r="A70" s="21" t="s">
        <v>52</v>
      </c>
      <c r="B70" s="38"/>
      <c r="C70" s="52"/>
      <c r="D70" s="52"/>
      <c r="E70" s="52"/>
      <c r="F70" s="64">
        <v>100</v>
      </c>
      <c r="G70" s="64"/>
      <c r="H70" s="98">
        <f>IF(ISBLANK($F34),0,H34/($F34+0.000001)*100)</f>
        <v>0</v>
      </c>
      <c r="I70" s="98"/>
      <c r="J70" s="98">
        <f>IF(ISBLANK($F34),0,J34/($F34+0.000001)*100)</f>
        <v>0</v>
      </c>
      <c r="K70" s="98"/>
      <c r="L70" s="98">
        <f>IF(ISBLANK($F34),0,L34/($F34+0.000001)*100)</f>
        <v>0</v>
      </c>
      <c r="M70" s="98"/>
      <c r="N70" s="98">
        <f>IF(ISBLANK($F34),0,N34/($F34+0.000001)*100)</f>
        <v>0</v>
      </c>
      <c r="P70" s="5"/>
      <c r="Q70" s="5"/>
      <c r="R70" s="20"/>
      <c r="S70" s="5"/>
      <c r="T70" s="5"/>
      <c r="U70" s="5"/>
      <c r="V70" s="20"/>
      <c r="W70" s="5"/>
      <c r="X70" s="5"/>
      <c r="Y70" s="5"/>
      <c r="Z70" s="20"/>
      <c r="AA70" s="5"/>
    </row>
    <row r="71" spans="1:27">
      <c r="A71" s="21" t="s">
        <v>53</v>
      </c>
      <c r="C71" s="52"/>
      <c r="D71" s="52"/>
      <c r="E71" s="52"/>
      <c r="F71" s="64">
        <v>100</v>
      </c>
      <c r="G71" s="64"/>
      <c r="H71" s="98">
        <f>IF(ISBLANK($F35),0,H35/($F35+0.000001)*100)</f>
        <v>0</v>
      </c>
      <c r="I71" s="98"/>
      <c r="J71" s="98">
        <f>IF(ISBLANK($F35),0,J35/($F35+0.000001)*100)</f>
        <v>0</v>
      </c>
      <c r="K71" s="98"/>
      <c r="L71" s="98">
        <f>IF(ISBLANK($F35),0,L35/($F35+0.000001)*100)</f>
        <v>0</v>
      </c>
      <c r="M71" s="98"/>
      <c r="N71" s="98">
        <f>IF(ISBLANK($F35),0,N35/($F35+0.000001)*100)</f>
        <v>0</v>
      </c>
      <c r="O71" s="1"/>
      <c r="P71" s="3"/>
      <c r="Q71" s="3"/>
      <c r="R71" s="4"/>
      <c r="S71" s="3"/>
      <c r="T71" s="3"/>
      <c r="U71" s="3"/>
      <c r="V71" s="4"/>
      <c r="W71" s="3"/>
      <c r="X71" s="3"/>
      <c r="Y71" s="3"/>
      <c r="Z71" s="4"/>
      <c r="AA71" s="3"/>
    </row>
    <row r="72" spans="1:27" s="10" customFormat="1">
      <c r="A72" s="10" t="s">
        <v>54</v>
      </c>
      <c r="C72" s="126"/>
      <c r="D72" s="126"/>
      <c r="E72" s="126"/>
      <c r="F72" s="127">
        <v>100</v>
      </c>
      <c r="G72" s="127"/>
      <c r="H72" s="128">
        <f>IF(ISBLANK($F36),0,H36/($F36+0.000001)*100)</f>
        <v>0</v>
      </c>
      <c r="I72" s="128"/>
      <c r="J72" s="128">
        <f>IF(ISBLANK($F36),0,J36/($F36+0.000001)*100)</f>
        <v>0</v>
      </c>
      <c r="K72" s="128"/>
      <c r="L72" s="128">
        <f>IF(ISBLANK($F36),0,L36/($F36+0.000001)*100)</f>
        <v>0</v>
      </c>
      <c r="M72" s="128"/>
      <c r="N72" s="128">
        <f>IF(ISBLANK($F36),0,N36/($F36+0.000001)*100)</f>
        <v>0</v>
      </c>
      <c r="P72" s="17"/>
      <c r="Q72" s="17"/>
      <c r="R72" s="17"/>
      <c r="S72" s="19"/>
      <c r="T72" s="17"/>
      <c r="U72" s="17"/>
      <c r="V72" s="17"/>
      <c r="W72" s="19"/>
      <c r="X72" s="17"/>
      <c r="Y72" s="17"/>
      <c r="Z72" s="17"/>
      <c r="AA72" s="19"/>
    </row>
    <row r="73" spans="1:27">
      <c r="A73" s="21" t="s">
        <v>15</v>
      </c>
      <c r="C73" s="52"/>
      <c r="D73" s="52"/>
      <c r="E73" s="52"/>
      <c r="F73" s="64">
        <v>100</v>
      </c>
      <c r="G73" s="64"/>
      <c r="H73" s="98">
        <f>IF(ISBLANK($F37),0,H37/($F37+0.000001)*100)</f>
        <v>0</v>
      </c>
      <c r="I73" s="98"/>
      <c r="J73" s="98">
        <f>IF(ISBLANK($F37),0,J37/($F37+0.000001)*100)</f>
        <v>0</v>
      </c>
      <c r="K73" s="98"/>
      <c r="L73" s="98">
        <f>IF(ISBLANK($F37),0,L37/($F37+0.000001)*100)</f>
        <v>0</v>
      </c>
      <c r="M73" s="98"/>
      <c r="N73" s="98">
        <f>IF(ISBLANK($F37),0,N37/($F37+0.000001)*100)</f>
        <v>0</v>
      </c>
      <c r="O73" s="1"/>
      <c r="P73" s="4"/>
      <c r="Q73" s="4"/>
      <c r="R73" s="4"/>
      <c r="S73" s="3"/>
      <c r="T73" s="4"/>
      <c r="U73" s="4"/>
      <c r="V73" s="4"/>
      <c r="W73" s="3"/>
      <c r="X73" s="4"/>
      <c r="Y73" s="4"/>
      <c r="Z73" s="4"/>
      <c r="AA73" s="3"/>
    </row>
    <row r="74" spans="1:27">
      <c r="A74" s="21" t="s">
        <v>107</v>
      </c>
      <c r="C74" s="52"/>
      <c r="D74" s="52"/>
      <c r="E74" s="52"/>
      <c r="F74" s="64">
        <v>100</v>
      </c>
      <c r="G74" s="64"/>
      <c r="H74" s="98">
        <f t="shared" ref="H74:H75" si="16">IF(ISBLANK($F38),0,H38/($F38+0.000001)*100)</f>
        <v>0</v>
      </c>
      <c r="I74" s="98"/>
      <c r="J74" s="98">
        <f t="shared" ref="J74:J75" si="17">IF(ISBLANK($F38),0,J38/($F38+0.000001)*100)</f>
        <v>0</v>
      </c>
      <c r="K74" s="98"/>
      <c r="L74" s="98">
        <f t="shared" ref="L74:L75" si="18">IF(ISBLANK($F38),0,L38/($F38+0.000001)*100)</f>
        <v>0</v>
      </c>
      <c r="M74" s="98"/>
      <c r="N74" s="98">
        <f t="shared" ref="N74:N75" si="19">IF(ISBLANK($F38),0,N38/($F38+0.000001)*100)</f>
        <v>0</v>
      </c>
      <c r="O74" s="1"/>
      <c r="P74" s="4"/>
      <c r="Q74" s="4"/>
      <c r="R74" s="4"/>
      <c r="S74" s="3"/>
      <c r="T74" s="4"/>
      <c r="U74" s="4"/>
      <c r="V74" s="4"/>
      <c r="W74" s="3"/>
      <c r="X74" s="4"/>
      <c r="Y74" s="4"/>
      <c r="Z74" s="4"/>
      <c r="AA74" s="3"/>
    </row>
    <row r="75" spans="1:27" s="10" customFormat="1">
      <c r="A75" s="10" t="s">
        <v>26</v>
      </c>
      <c r="C75" s="126"/>
      <c r="D75" s="126"/>
      <c r="E75" s="126"/>
      <c r="F75" s="127">
        <v>100</v>
      </c>
      <c r="G75" s="127"/>
      <c r="H75" s="128">
        <f t="shared" si="16"/>
        <v>0</v>
      </c>
      <c r="I75" s="128"/>
      <c r="J75" s="128">
        <f t="shared" si="17"/>
        <v>0</v>
      </c>
      <c r="K75" s="128"/>
      <c r="L75" s="128">
        <f t="shared" si="18"/>
        <v>0</v>
      </c>
      <c r="M75" s="128"/>
      <c r="N75" s="128">
        <f t="shared" si="19"/>
        <v>0</v>
      </c>
      <c r="P75" s="17"/>
      <c r="Q75" s="131"/>
      <c r="R75" s="17"/>
      <c r="S75" s="131"/>
      <c r="T75" s="17"/>
      <c r="U75" s="131"/>
      <c r="V75" s="17"/>
      <c r="W75" s="131"/>
      <c r="X75" s="17"/>
      <c r="Y75" s="131"/>
      <c r="Z75" s="17"/>
      <c r="AA75" s="131"/>
    </row>
    <row r="76" spans="1:27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  <c r="Q76" s="28"/>
      <c r="R76" s="4"/>
      <c r="S76" s="28"/>
      <c r="T76" s="4"/>
      <c r="U76" s="28"/>
      <c r="V76" s="4"/>
      <c r="W76" s="28"/>
      <c r="X76" s="4"/>
      <c r="Y76" s="28"/>
      <c r="Z76" s="4"/>
      <c r="AA76" s="28"/>
    </row>
    <row r="77" spans="1:27" s="21" customFormat="1">
      <c r="A77" s="1"/>
      <c r="P77" s="20"/>
      <c r="Q77" s="20"/>
      <c r="R77" s="20"/>
      <c r="S77" s="5"/>
      <c r="T77" s="20"/>
      <c r="U77" s="20"/>
      <c r="V77" s="20"/>
      <c r="W77" s="5"/>
      <c r="X77" s="20"/>
      <c r="Y77" s="20"/>
      <c r="Z77" s="20"/>
      <c r="AA77" s="5"/>
    </row>
    <row r="78" spans="1:27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  <c r="Q78" s="4"/>
      <c r="R78" s="4"/>
      <c r="S78" s="3"/>
      <c r="T78" s="4"/>
      <c r="U78" s="4"/>
      <c r="V78" s="4"/>
      <c r="W78" s="3"/>
      <c r="X78" s="4"/>
      <c r="Y78" s="4"/>
      <c r="Z78" s="4"/>
      <c r="AA78" s="3"/>
    </row>
    <row r="79" spans="1:27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"/>
      <c r="Q79" s="4"/>
      <c r="R79" s="4"/>
      <c r="S79" s="3"/>
      <c r="T79" s="4"/>
      <c r="U79" s="4"/>
      <c r="V79" s="4"/>
      <c r="W79" s="3"/>
      <c r="X79" s="4"/>
      <c r="Y79" s="4"/>
      <c r="Z79" s="4"/>
      <c r="AA79" s="3"/>
    </row>
    <row r="80" spans="1:27" s="21" customFormat="1">
      <c r="A80" s="1"/>
      <c r="P80" s="5"/>
      <c r="Q80" s="20"/>
      <c r="R80" s="5"/>
      <c r="S80" s="29"/>
      <c r="T80" s="5"/>
      <c r="U80" s="20"/>
      <c r="V80" s="5"/>
      <c r="W80" s="29"/>
      <c r="X80" s="5"/>
      <c r="Y80" s="20"/>
      <c r="Z80" s="5"/>
      <c r="AA80" s="29"/>
    </row>
    <row r="81" spans="2:27" ht="6" customHeight="1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"/>
      <c r="Q81" s="4"/>
      <c r="R81" s="3"/>
      <c r="S81" s="26"/>
      <c r="T81" s="3"/>
      <c r="U81" s="4"/>
      <c r="V81" s="3"/>
      <c r="W81" s="26"/>
      <c r="X81" s="3"/>
      <c r="Y81" s="4"/>
      <c r="Z81" s="3"/>
      <c r="AA81" s="26"/>
    </row>
    <row r="82" spans="2:27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"/>
      <c r="Q82" s="4"/>
      <c r="R82" s="3"/>
      <c r="S82" s="26"/>
      <c r="T82" s="3"/>
      <c r="U82" s="4"/>
      <c r="V82" s="3"/>
      <c r="W82" s="26"/>
      <c r="X82" s="3"/>
      <c r="Y82" s="4"/>
      <c r="Z82" s="3"/>
      <c r="AA82" s="26"/>
    </row>
    <row r="83" spans="2:27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"/>
      <c r="Q83" s="4"/>
      <c r="R83" s="3"/>
      <c r="S83" s="26"/>
      <c r="T83" s="3"/>
      <c r="U83" s="4"/>
      <c r="V83" s="3"/>
      <c r="W83" s="26"/>
      <c r="X83" s="3"/>
      <c r="Y83" s="4"/>
      <c r="Z83" s="3"/>
      <c r="AA83" s="26"/>
    </row>
    <row r="84" spans="2:27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  <c r="Q84" s="4"/>
      <c r="R84" s="3"/>
      <c r="S84" s="26"/>
      <c r="T84" s="3"/>
      <c r="U84" s="4"/>
      <c r="V84" s="3"/>
      <c r="W84" s="26"/>
      <c r="X84" s="3"/>
      <c r="Y84" s="4"/>
      <c r="Z84" s="3"/>
      <c r="AA84" s="26"/>
    </row>
    <row r="85" spans="2:27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"/>
      <c r="Q85" s="4"/>
      <c r="R85" s="3"/>
      <c r="S85" s="26"/>
      <c r="T85" s="3"/>
      <c r="U85" s="4"/>
      <c r="V85" s="3"/>
      <c r="W85" s="26"/>
      <c r="X85" s="3"/>
      <c r="Y85" s="4"/>
      <c r="Z85" s="3"/>
      <c r="AA85" s="26"/>
    </row>
    <row r="86" spans="2:27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"/>
      <c r="Q86" s="4"/>
      <c r="R86" s="3"/>
      <c r="S86" s="26"/>
      <c r="T86" s="3"/>
      <c r="U86" s="4"/>
      <c r="V86" s="3"/>
      <c r="W86" s="26"/>
      <c r="X86" s="3"/>
      <c r="Y86" s="4"/>
      <c r="Z86" s="3"/>
      <c r="AA86" s="26"/>
    </row>
    <row r="87" spans="2:27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"/>
      <c r="Q87" s="4"/>
      <c r="R87" s="3"/>
      <c r="S87" s="26"/>
      <c r="T87" s="3"/>
      <c r="U87" s="4"/>
      <c r="V87" s="3"/>
      <c r="W87" s="26"/>
      <c r="X87" s="3"/>
      <c r="Y87" s="4"/>
      <c r="Z87" s="3"/>
      <c r="AA87" s="26"/>
    </row>
    <row r="88" spans="2:27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"/>
      <c r="Q88" s="4"/>
      <c r="R88" s="3"/>
      <c r="S88" s="26"/>
      <c r="T88" s="3"/>
      <c r="U88" s="4"/>
      <c r="V88" s="3"/>
      <c r="W88" s="26"/>
      <c r="X88" s="3"/>
      <c r="Y88" s="4"/>
      <c r="Z88" s="3"/>
      <c r="AA88" s="26"/>
    </row>
    <row r="89" spans="2:27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"/>
      <c r="Q89" s="4"/>
      <c r="R89" s="3"/>
      <c r="S89" s="26"/>
      <c r="T89" s="3"/>
      <c r="U89" s="4"/>
      <c r="V89" s="3"/>
      <c r="W89" s="26"/>
      <c r="X89" s="3"/>
      <c r="Y89" s="4"/>
      <c r="Z89" s="3"/>
      <c r="AA89" s="26"/>
    </row>
    <row r="90" spans="2:27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"/>
      <c r="Q90" s="4"/>
      <c r="R90" s="3"/>
      <c r="S90" s="26"/>
      <c r="T90" s="3"/>
      <c r="U90" s="4"/>
      <c r="V90" s="3"/>
      <c r="W90" s="26"/>
      <c r="X90" s="3"/>
      <c r="Y90" s="4"/>
      <c r="Z90" s="3"/>
      <c r="AA90" s="26"/>
    </row>
    <row r="91" spans="2:27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"/>
      <c r="Q91" s="4"/>
      <c r="R91" s="3"/>
      <c r="S91" s="26"/>
      <c r="T91" s="3"/>
      <c r="U91" s="4"/>
      <c r="V91" s="3"/>
      <c r="W91" s="26"/>
      <c r="X91" s="3"/>
      <c r="Y91" s="4"/>
      <c r="Z91" s="3"/>
      <c r="AA91" s="26"/>
    </row>
    <row r="92" spans="2:27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"/>
      <c r="Q92" s="4"/>
      <c r="R92" s="3"/>
      <c r="S92" s="26"/>
      <c r="T92" s="3"/>
      <c r="U92" s="4"/>
      <c r="V92" s="3"/>
      <c r="W92" s="26"/>
      <c r="X92" s="3"/>
      <c r="Y92" s="4"/>
      <c r="Z92" s="3"/>
      <c r="AA92" s="26"/>
    </row>
    <row r="93" spans="2:27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"/>
      <c r="Q93" s="4"/>
      <c r="R93" s="3"/>
      <c r="S93" s="26"/>
      <c r="T93" s="3"/>
      <c r="U93" s="4"/>
      <c r="V93" s="3"/>
      <c r="W93" s="26"/>
      <c r="X93" s="3"/>
      <c r="Y93" s="4"/>
      <c r="Z93" s="3"/>
      <c r="AA93" s="26"/>
    </row>
    <row r="94" spans="2:27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"/>
      <c r="Q94" s="4"/>
      <c r="R94" s="3"/>
      <c r="S94" s="26"/>
      <c r="T94" s="3"/>
      <c r="U94" s="4"/>
      <c r="V94" s="3"/>
      <c r="W94" s="26"/>
      <c r="X94" s="3"/>
      <c r="Y94" s="4"/>
      <c r="Z94" s="3"/>
      <c r="AA94" s="26"/>
    </row>
    <row r="95" spans="2:27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"/>
      <c r="Q95" s="4"/>
      <c r="R95" s="3"/>
      <c r="S95" s="26"/>
      <c r="T95" s="3"/>
      <c r="U95" s="4"/>
      <c r="V95" s="3"/>
      <c r="W95" s="26"/>
      <c r="X95" s="3"/>
      <c r="Y95" s="4"/>
      <c r="Z95" s="3"/>
      <c r="AA95" s="26"/>
    </row>
    <row r="96" spans="2:27">
      <c r="B96" s="3"/>
      <c r="C96" s="3"/>
      <c r="D96" s="3">
        <f>D3</f>
        <v>0</v>
      </c>
      <c r="E96" s="3"/>
      <c r="F96" s="5"/>
      <c r="G96" s="3"/>
      <c r="H96" s="5"/>
      <c r="I96" s="3"/>
      <c r="J96" s="5"/>
      <c r="K96" s="3"/>
      <c r="L96" s="5"/>
      <c r="M96" s="3"/>
      <c r="N96" s="5"/>
      <c r="O96" s="3"/>
      <c r="P96" s="3"/>
      <c r="Q96" s="3"/>
      <c r="R96" s="4"/>
      <c r="S96" s="3"/>
      <c r="T96" s="3"/>
      <c r="U96" s="3"/>
      <c r="V96" s="4"/>
      <c r="W96" s="3"/>
      <c r="X96" s="3"/>
      <c r="Y96" s="3"/>
      <c r="Z96" s="3"/>
      <c r="AA96" s="3"/>
    </row>
    <row r="97" spans="4:27" ht="12" customHeight="1">
      <c r="F97" s="5"/>
      <c r="G97" s="4"/>
      <c r="H97" s="5"/>
      <c r="I97" s="4"/>
      <c r="J97" s="5"/>
      <c r="K97" s="4"/>
      <c r="L97" s="5"/>
      <c r="M97" s="4"/>
      <c r="N97" s="5"/>
      <c r="O97" s="4"/>
      <c r="P97" s="3"/>
      <c r="Q97" s="3"/>
      <c r="R97" s="4"/>
      <c r="S97" s="3"/>
      <c r="T97" s="3"/>
      <c r="U97" s="3"/>
      <c r="V97" s="4"/>
      <c r="W97" s="3"/>
      <c r="X97" s="3"/>
      <c r="Y97" s="4"/>
    </row>
    <row r="98" spans="4:27" ht="12" customHeight="1">
      <c r="F98" s="106">
        <v>1</v>
      </c>
      <c r="G98" s="107"/>
      <c r="H98" s="106">
        <v>2</v>
      </c>
      <c r="I98" s="107"/>
      <c r="J98" s="106">
        <v>3</v>
      </c>
      <c r="K98" s="107"/>
      <c r="L98" s="106">
        <v>4</v>
      </c>
      <c r="M98" s="107"/>
      <c r="N98" s="106">
        <v>5</v>
      </c>
      <c r="O98" s="4"/>
      <c r="P98" s="3"/>
      <c r="Q98" s="3"/>
      <c r="R98" s="4"/>
      <c r="S98" s="3"/>
      <c r="T98" s="3"/>
      <c r="U98" s="3"/>
      <c r="V98" s="4"/>
      <c r="W98" s="3"/>
      <c r="X98" s="3"/>
      <c r="Y98" s="4"/>
    </row>
    <row r="99" spans="4:27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"/>
      <c r="Q99" s="3"/>
      <c r="R99" s="4"/>
      <c r="S99" s="3"/>
      <c r="T99" s="3"/>
      <c r="U99" s="3"/>
      <c r="V99" s="4"/>
      <c r="W99" s="3"/>
      <c r="X99" s="3"/>
      <c r="Y99" s="3"/>
      <c r="Z99" s="3"/>
      <c r="AA99" s="3"/>
    </row>
    <row r="100" spans="4:27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"/>
      <c r="Q100" s="3"/>
      <c r="R100" s="3"/>
      <c r="S100" s="26"/>
      <c r="T100" s="3"/>
      <c r="U100" s="3"/>
      <c r="V100" s="3"/>
      <c r="W100" s="26"/>
      <c r="X100" s="4"/>
      <c r="Y100" s="3"/>
      <c r="Z100" s="3"/>
      <c r="AA100" s="3"/>
    </row>
    <row r="101" spans="4:27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"/>
      <c r="Q101" s="3"/>
      <c r="R101" s="3"/>
      <c r="S101" s="30"/>
      <c r="T101" s="3"/>
      <c r="U101" s="3"/>
      <c r="V101" s="3"/>
      <c r="W101" s="30"/>
      <c r="X101" s="4"/>
      <c r="Y101" s="3"/>
      <c r="Z101" s="3"/>
      <c r="AA101" s="3"/>
    </row>
    <row r="102" spans="4:27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"/>
      <c r="Q102" s="3"/>
      <c r="R102" s="3"/>
      <c r="S102" s="23"/>
      <c r="T102" s="3"/>
      <c r="U102" s="3"/>
      <c r="V102" s="3"/>
      <c r="W102" s="23"/>
      <c r="X102" s="4"/>
      <c r="Y102" s="3"/>
      <c r="Z102" s="3"/>
      <c r="AA102" s="3"/>
    </row>
    <row r="103" spans="4:27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"/>
      <c r="Q103" s="3"/>
      <c r="R103" s="3"/>
      <c r="S103" s="23"/>
      <c r="T103" s="3"/>
      <c r="U103" s="3"/>
      <c r="V103" s="3"/>
      <c r="W103" s="23"/>
      <c r="X103" s="4"/>
      <c r="Y103" s="3"/>
      <c r="Z103" s="3"/>
      <c r="AA103" s="3"/>
    </row>
    <row r="104" spans="4:27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"/>
      <c r="Q104" s="3"/>
      <c r="R104" s="3"/>
      <c r="S104" s="23"/>
      <c r="T104" s="3"/>
      <c r="U104" s="3"/>
      <c r="V104" s="3"/>
      <c r="W104" s="23"/>
      <c r="X104" s="4"/>
      <c r="Y104" s="3"/>
      <c r="Z104" s="3"/>
      <c r="AA104" s="3"/>
    </row>
    <row r="105" spans="4:27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5"/>
      <c r="Q105" s="3"/>
      <c r="R105" s="3"/>
      <c r="S105" s="23"/>
      <c r="T105" s="5"/>
      <c r="U105" s="3"/>
      <c r="V105" s="3"/>
      <c r="W105" s="23"/>
      <c r="X105" s="4"/>
      <c r="Y105" s="3"/>
      <c r="Z105" s="3"/>
      <c r="AA105" s="3"/>
    </row>
    <row r="106" spans="4:27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5"/>
      <c r="Q106" s="3"/>
      <c r="R106" s="3"/>
      <c r="S106" s="23"/>
      <c r="T106" s="5"/>
      <c r="U106" s="3"/>
      <c r="V106" s="3"/>
      <c r="W106" s="23"/>
      <c r="X106" s="4"/>
      <c r="Y106" s="3"/>
      <c r="Z106" s="3"/>
      <c r="AA106" s="3"/>
    </row>
    <row r="107" spans="4:27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"/>
      <c r="Q107" s="3"/>
      <c r="R107" s="3"/>
      <c r="S107" s="23"/>
      <c r="T107" s="3"/>
      <c r="U107" s="3"/>
      <c r="V107" s="3"/>
      <c r="W107" s="23"/>
      <c r="X107" s="4"/>
      <c r="Y107" s="3"/>
      <c r="Z107" s="3"/>
      <c r="AA107" s="3"/>
    </row>
    <row r="108" spans="4:27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3"/>
      <c r="Q108" s="3"/>
      <c r="R108" s="3"/>
      <c r="S108" s="23"/>
      <c r="T108" s="3"/>
      <c r="U108" s="3"/>
      <c r="V108" s="3"/>
      <c r="W108" s="23"/>
      <c r="X108" s="4"/>
      <c r="Y108" s="3"/>
      <c r="Z108" s="3"/>
      <c r="AA108" s="3"/>
    </row>
    <row r="109" spans="4:27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"/>
      <c r="Q109" s="3"/>
      <c r="R109" s="3"/>
      <c r="S109" s="23"/>
      <c r="T109" s="3"/>
      <c r="U109" s="3"/>
      <c r="V109" s="3"/>
      <c r="W109" s="23"/>
      <c r="X109" s="4"/>
      <c r="Y109" s="3"/>
      <c r="Z109" s="3"/>
      <c r="AA109" s="3"/>
    </row>
    <row r="110" spans="4:27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"/>
      <c r="Q110" s="3"/>
      <c r="R110" s="3"/>
      <c r="S110" s="23"/>
      <c r="T110" s="3"/>
      <c r="U110" s="3"/>
      <c r="V110" s="3"/>
      <c r="W110" s="23"/>
      <c r="X110" s="4"/>
      <c r="Y110" s="3"/>
      <c r="Z110" s="3"/>
      <c r="AA110" s="3"/>
    </row>
    <row r="111" spans="4:27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"/>
      <c r="Q111" s="3"/>
      <c r="R111" s="3"/>
      <c r="S111" s="23"/>
      <c r="T111" s="3"/>
      <c r="U111" s="3"/>
      <c r="V111" s="3"/>
      <c r="W111" s="23"/>
      <c r="X111" s="4"/>
      <c r="Y111" s="3"/>
      <c r="Z111" s="3"/>
      <c r="AA111" s="3"/>
    </row>
    <row r="112" spans="4:27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"/>
      <c r="Q112" s="3"/>
      <c r="R112" s="3"/>
      <c r="S112" s="23"/>
      <c r="T112" s="3"/>
      <c r="U112" s="3"/>
      <c r="V112" s="3"/>
      <c r="W112" s="23"/>
      <c r="X112" s="4"/>
      <c r="Y112" s="3"/>
      <c r="Z112" s="3"/>
      <c r="AA112" s="3"/>
    </row>
    <row r="113" spans="4:27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3"/>
      <c r="Q113" s="3"/>
      <c r="R113" s="3"/>
      <c r="S113" s="4"/>
      <c r="T113" s="3"/>
      <c r="U113" s="3"/>
      <c r="V113" s="3"/>
      <c r="W113" s="4"/>
      <c r="X113" s="4"/>
      <c r="Y113" s="3"/>
      <c r="Z113" s="3"/>
      <c r="AA113" s="3"/>
    </row>
    <row r="114" spans="4:27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"/>
      <c r="Q114" s="3"/>
      <c r="R114" s="3"/>
      <c r="S114" s="3"/>
      <c r="T114" s="3"/>
      <c r="U114" s="3"/>
      <c r="V114" s="3"/>
      <c r="W114" s="3"/>
      <c r="X114" s="4"/>
      <c r="Y114" s="3"/>
      <c r="Z114" s="3"/>
      <c r="AA114" s="3"/>
    </row>
    <row r="115" spans="4:27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3"/>
      <c r="Q115" s="3"/>
      <c r="R115" s="23"/>
      <c r="S115" s="23"/>
      <c r="T115" s="3"/>
      <c r="U115" s="3"/>
      <c r="V115" s="23"/>
      <c r="W115" s="23"/>
      <c r="X115" s="4"/>
      <c r="Y115" s="3"/>
      <c r="Z115" s="3"/>
      <c r="AA115" s="3"/>
    </row>
    <row r="116" spans="4:27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9"/>
      <c r="Q116" s="19"/>
      <c r="R116" s="3"/>
      <c r="S116" s="31"/>
      <c r="T116" s="19"/>
      <c r="U116" s="19"/>
      <c r="V116" s="3"/>
      <c r="W116" s="31"/>
      <c r="X116" s="4"/>
      <c r="Y116" s="3"/>
      <c r="Z116" s="3"/>
      <c r="AA116" s="3"/>
    </row>
    <row r="117" spans="4:27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9"/>
      <c r="Q117" s="19"/>
      <c r="R117" s="3"/>
      <c r="S117" s="19"/>
      <c r="T117" s="19"/>
      <c r="U117" s="19"/>
      <c r="V117" s="3"/>
      <c r="W117" s="19"/>
      <c r="X117" s="4"/>
      <c r="Y117" s="3"/>
      <c r="Z117" s="3"/>
      <c r="AA117" s="3"/>
    </row>
    <row r="118" spans="4:27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"/>
      <c r="Q118" s="3"/>
      <c r="R118" s="3"/>
      <c r="S118" s="23"/>
      <c r="T118" s="3"/>
      <c r="U118" s="3"/>
      <c r="V118" s="3"/>
      <c r="W118" s="23"/>
      <c r="X118" s="4"/>
      <c r="Y118" s="3"/>
      <c r="Z118" s="3"/>
      <c r="AA118" s="3"/>
    </row>
    <row r="119" spans="4:27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"/>
      <c r="Q119" s="3"/>
      <c r="R119" s="3"/>
      <c r="S119" s="3"/>
      <c r="T119" s="3"/>
      <c r="U119" s="3"/>
      <c r="V119" s="3"/>
      <c r="W119" s="3"/>
      <c r="X119" s="4"/>
      <c r="Y119" s="3"/>
      <c r="Z119" s="3"/>
      <c r="AA119" s="3"/>
    </row>
    <row r="120" spans="4:27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"/>
      <c r="Q120" s="3"/>
      <c r="R120" s="3"/>
      <c r="S120" s="3"/>
      <c r="T120" s="3"/>
      <c r="U120" s="3"/>
      <c r="V120" s="3"/>
      <c r="W120" s="3"/>
      <c r="X120" s="4"/>
      <c r="Y120" s="3"/>
      <c r="Z120" s="3"/>
      <c r="AA120" s="3"/>
    </row>
    <row r="121" spans="4:27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3"/>
      <c r="Q121" s="3"/>
      <c r="R121" s="3"/>
      <c r="S121" s="3"/>
      <c r="T121" s="3"/>
      <c r="U121" s="3"/>
      <c r="V121" s="3"/>
      <c r="W121" s="3"/>
      <c r="X121" s="4"/>
      <c r="Y121" s="3"/>
      <c r="Z121" s="3"/>
      <c r="AA121" s="3"/>
    </row>
    <row r="122" spans="4:27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"/>
      <c r="Q122" s="3"/>
      <c r="R122" s="23"/>
      <c r="S122" s="23"/>
      <c r="T122" s="3"/>
      <c r="U122" s="3"/>
      <c r="V122" s="23"/>
      <c r="W122" s="23"/>
      <c r="X122" s="4"/>
      <c r="Y122" s="3"/>
      <c r="Z122" s="3"/>
      <c r="AA122" s="3"/>
    </row>
    <row r="123" spans="4:27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9"/>
      <c r="Q123" s="19"/>
      <c r="R123" s="3"/>
      <c r="S123" s="31"/>
      <c r="T123" s="19"/>
      <c r="U123" s="19"/>
      <c r="V123" s="3"/>
      <c r="W123" s="31"/>
      <c r="X123" s="4"/>
      <c r="Y123" s="3"/>
      <c r="Z123" s="3"/>
      <c r="AA123" s="3"/>
    </row>
    <row r="124" spans="4:27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9"/>
      <c r="Q124" s="19"/>
      <c r="R124" s="3"/>
      <c r="S124" s="19"/>
      <c r="T124" s="19"/>
      <c r="U124" s="19"/>
      <c r="V124" s="3"/>
      <c r="W124" s="19"/>
      <c r="X124" s="4"/>
      <c r="Y124" s="3"/>
      <c r="Z124" s="3"/>
      <c r="AA124" s="3"/>
    </row>
    <row r="125" spans="4:27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3"/>
      <c r="Q125" s="3"/>
      <c r="R125" s="3"/>
      <c r="S125" s="23"/>
      <c r="T125" s="3"/>
      <c r="U125" s="3"/>
      <c r="V125" s="3"/>
      <c r="W125" s="23"/>
      <c r="X125" s="4"/>
      <c r="Y125" s="3"/>
      <c r="Z125" s="3"/>
      <c r="AA125" s="3"/>
    </row>
    <row r="126" spans="4:27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3"/>
      <c r="Q126" s="3"/>
      <c r="R126" s="3"/>
      <c r="S126" s="3"/>
      <c r="T126" s="3"/>
      <c r="U126" s="3"/>
      <c r="V126" s="3"/>
      <c r="W126" s="3"/>
      <c r="X126" s="4"/>
      <c r="Y126" s="3"/>
      <c r="Z126" s="3"/>
      <c r="AA126" s="3"/>
    </row>
    <row r="127" spans="4:27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3"/>
      <c r="Q127" s="3"/>
      <c r="R127" s="23"/>
      <c r="S127" s="23"/>
      <c r="T127" s="3"/>
      <c r="U127" s="3"/>
      <c r="V127" s="23"/>
      <c r="W127" s="23"/>
      <c r="X127" s="4"/>
      <c r="Y127" s="3"/>
      <c r="Z127" s="3"/>
      <c r="AA127" s="3"/>
    </row>
    <row r="128" spans="4:27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9"/>
      <c r="Q128" s="19"/>
      <c r="R128" s="3"/>
      <c r="S128" s="31"/>
      <c r="T128" s="19"/>
      <c r="U128" s="19"/>
      <c r="V128" s="3"/>
      <c r="W128" s="31"/>
      <c r="X128" s="4"/>
      <c r="Y128" s="3"/>
      <c r="Z128" s="3"/>
      <c r="AA128" s="3"/>
    </row>
    <row r="129" spans="1:27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9"/>
      <c r="Q129" s="19"/>
      <c r="R129" s="3"/>
      <c r="S129" s="19"/>
      <c r="T129" s="19"/>
      <c r="U129" s="19"/>
      <c r="V129" s="3"/>
      <c r="W129" s="19"/>
      <c r="X129" s="4"/>
      <c r="Y129" s="3"/>
      <c r="Z129" s="3"/>
      <c r="AA129" s="3"/>
    </row>
    <row r="130" spans="1:27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3"/>
      <c r="Q130" s="3"/>
      <c r="R130" s="3"/>
      <c r="S130" s="23"/>
      <c r="T130" s="3"/>
      <c r="U130" s="3"/>
      <c r="V130" s="3"/>
      <c r="W130" s="23"/>
      <c r="X130" s="4"/>
      <c r="Y130" s="3"/>
      <c r="Z130" s="3"/>
      <c r="AA130" s="3"/>
    </row>
    <row r="131" spans="1:27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3"/>
      <c r="Q131" s="3"/>
      <c r="R131" s="23"/>
      <c r="S131" s="23"/>
      <c r="T131" s="3"/>
      <c r="U131" s="3"/>
      <c r="V131" s="23"/>
      <c r="W131" s="23"/>
      <c r="X131" s="4"/>
      <c r="Y131" s="3"/>
      <c r="Z131" s="3"/>
      <c r="AA131" s="3"/>
    </row>
    <row r="132" spans="1:27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"/>
      <c r="Q132" s="3"/>
      <c r="R132" s="23"/>
      <c r="S132" s="23"/>
      <c r="T132" s="3"/>
      <c r="U132" s="3"/>
      <c r="V132" s="23"/>
      <c r="W132" s="23"/>
      <c r="X132" s="4"/>
      <c r="Y132" s="3"/>
      <c r="Z132" s="3"/>
      <c r="AA132" s="3"/>
    </row>
    <row r="133" spans="1:27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9"/>
      <c r="Q133" s="19"/>
      <c r="R133" s="23"/>
      <c r="S133" s="32"/>
      <c r="T133" s="19"/>
      <c r="U133" s="19"/>
      <c r="V133" s="23"/>
      <c r="W133" s="32"/>
      <c r="X133" s="4"/>
      <c r="Y133" s="3"/>
      <c r="Z133" s="3"/>
      <c r="AA133" s="3"/>
    </row>
    <row r="134" spans="1:27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3"/>
      <c r="Q134" s="3"/>
      <c r="R134" s="3"/>
      <c r="S134" s="4"/>
      <c r="T134" s="3"/>
      <c r="U134" s="3"/>
      <c r="V134" s="3"/>
      <c r="W134" s="4"/>
      <c r="X134" s="4"/>
      <c r="Y134" s="3"/>
      <c r="Z134" s="3"/>
      <c r="AA134" s="3"/>
    </row>
    <row r="135" spans="1:27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"/>
      <c r="Q135" s="3"/>
      <c r="R135" s="3"/>
      <c r="S135" s="4"/>
      <c r="T135" s="3"/>
      <c r="U135" s="3"/>
      <c r="V135" s="3"/>
      <c r="W135" s="4"/>
      <c r="X135" s="4"/>
      <c r="Y135" s="3"/>
      <c r="Z135" s="3"/>
      <c r="AA135" s="3"/>
    </row>
    <row r="136" spans="1:27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3"/>
      <c r="Q136" s="3"/>
      <c r="R136" s="3"/>
      <c r="S136" s="33"/>
      <c r="T136" s="3"/>
      <c r="U136" s="3"/>
      <c r="V136" s="3"/>
      <c r="W136" s="33"/>
      <c r="X136" s="4"/>
      <c r="Y136" s="3"/>
      <c r="Z136" s="3"/>
      <c r="AA136" s="3"/>
    </row>
    <row r="137" spans="1:27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3"/>
      <c r="Q137" s="3"/>
      <c r="R137" s="3"/>
      <c r="S137" s="33"/>
      <c r="T137" s="3"/>
      <c r="U137" s="3"/>
      <c r="V137" s="3"/>
      <c r="W137" s="33"/>
      <c r="X137" s="4"/>
      <c r="Y137" s="3"/>
      <c r="Z137" s="3"/>
      <c r="AA137" s="3"/>
    </row>
    <row r="138" spans="1:27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"/>
      <c r="Q138" s="3"/>
      <c r="R138" s="3"/>
      <c r="S138" s="33"/>
      <c r="T138" s="3"/>
      <c r="U138" s="3"/>
      <c r="V138" s="3"/>
      <c r="W138" s="33"/>
      <c r="X138" s="4"/>
      <c r="Y138" s="3"/>
      <c r="Z138" s="3"/>
      <c r="AA138" s="3"/>
    </row>
    <row r="139" spans="1:27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3"/>
      <c r="Q139" s="3"/>
      <c r="R139" s="3"/>
      <c r="S139" s="33"/>
      <c r="T139" s="3"/>
      <c r="U139" s="3"/>
      <c r="V139" s="3"/>
      <c r="W139" s="33"/>
      <c r="X139" s="4"/>
      <c r="Y139" s="3"/>
      <c r="Z139" s="3"/>
      <c r="AA139" s="3"/>
    </row>
    <row r="140" spans="1:27" s="10" customFormat="1">
      <c r="A140" s="1"/>
      <c r="P140" s="19"/>
      <c r="Q140" s="19"/>
      <c r="R140" s="19"/>
      <c r="S140" s="34"/>
      <c r="T140" s="19"/>
      <c r="U140" s="19"/>
      <c r="V140" s="19"/>
      <c r="W140" s="34"/>
      <c r="X140" s="17"/>
      <c r="Y140" s="19"/>
      <c r="Z140" s="19"/>
      <c r="AA140" s="19"/>
    </row>
    <row r="141" spans="1:27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4"/>
      <c r="Q141" s="4"/>
      <c r="R141" s="4"/>
      <c r="S141" s="3"/>
      <c r="T141" s="4"/>
      <c r="U141" s="3"/>
      <c r="V141" s="4"/>
      <c r="W141" s="3"/>
      <c r="X141" s="4"/>
      <c r="Y141" s="3"/>
      <c r="Z141" s="3"/>
      <c r="AA141" s="3"/>
    </row>
    <row r="142" spans="1:27">
      <c r="D142" s="1"/>
      <c r="E142" s="1"/>
      <c r="G142" s="1"/>
      <c r="I142" s="1"/>
      <c r="K142" s="1"/>
      <c r="M142" s="1"/>
      <c r="O142" s="1"/>
      <c r="R142" s="2"/>
      <c r="S142" s="1"/>
      <c r="T142" s="2"/>
      <c r="U142" s="1"/>
      <c r="V142" s="2"/>
      <c r="W142" s="1"/>
      <c r="X142" s="2"/>
    </row>
    <row r="146" spans="2:15">
      <c r="B146" s="12"/>
      <c r="D146" s="1"/>
      <c r="E146" s="1"/>
      <c r="G146" s="1"/>
      <c r="I146" s="1"/>
      <c r="K146" s="1"/>
      <c r="M146" s="1"/>
      <c r="O146" s="1"/>
    </row>
  </sheetData>
  <sheetProtection password="CC17" sheet="1" objects="1" scenarios="1"/>
  <mergeCells count="2">
    <mergeCell ref="Q6:R6"/>
    <mergeCell ref="D31:F31"/>
  </mergeCells>
  <phoneticPr fontId="2" type="noConversion"/>
  <printOptions horizontalCentered="1" verticalCentered="1" gridLinesSet="0"/>
  <pageMargins left="0.78740157480314965" right="0.19685039370078741" top="0.39370078740157483" bottom="0.6692913385826772" header="0.51181102362204722" footer="0.15748031496062992"/>
  <pageSetup paperSize="9" scale="75" orientation="portrait" blackAndWhite="1" horizontalDpi="4294967292" r:id="rId1"/>
  <headerFooter alignWithMargins="0">
    <oddFooter xml:space="preserve">&amp;C&amp;8
JU Vejlby, udskrift kl. &amp;T den &amp;D&amp;10
&amp;R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>
    <pageSetUpPr fitToPage="1"/>
  </sheetPr>
  <dimension ref="A1:Q99"/>
  <sheetViews>
    <sheetView showGridLines="0" workbookViewId="0">
      <selection activeCell="H8" sqref="H8"/>
    </sheetView>
  </sheetViews>
  <sheetFormatPr defaultColWidth="9.109375" defaultRowHeight="12.6"/>
  <cols>
    <col min="1" max="1" width="2" style="52" customWidth="1"/>
    <col min="2" max="2" width="9.109375" style="52"/>
    <col min="3" max="3" width="11.109375" style="52" customWidth="1"/>
    <col min="4" max="4" width="7.44140625" style="52" customWidth="1"/>
    <col min="5" max="5" width="8" style="52" customWidth="1"/>
    <col min="6" max="6" width="8.88671875" style="52" customWidth="1"/>
    <col min="7" max="7" width="0.6640625" style="52" customWidth="1"/>
    <col min="8" max="8" width="8.88671875" style="52" customWidth="1"/>
    <col min="9" max="9" width="0.6640625" style="52" customWidth="1"/>
    <col min="10" max="10" width="8.88671875" style="52" customWidth="1"/>
    <col min="11" max="11" width="0.6640625" style="52" customWidth="1"/>
    <col min="12" max="12" width="8.88671875" style="52" customWidth="1"/>
    <col min="13" max="13" width="0.6640625" style="52" customWidth="1"/>
    <col min="14" max="14" width="8.88671875" style="52" customWidth="1"/>
    <col min="15" max="15" width="1.33203125" style="52" customWidth="1"/>
    <col min="16" max="16" width="14.33203125" style="52" bestFit="1" customWidth="1"/>
    <col min="17" max="16384" width="9.109375" style="52"/>
  </cols>
  <sheetData>
    <row r="1" spans="1:17" ht="17.399999999999999">
      <c r="A1" s="37" t="s">
        <v>22</v>
      </c>
      <c r="P1" s="96" t="str">
        <f>Indtast!R1</f>
        <v>© 31.05.13 CHA</v>
      </c>
    </row>
    <row r="2" spans="1:17" ht="12.75" customHeight="1">
      <c r="B2" s="5">
        <f>Indtast!B2</f>
        <v>0</v>
      </c>
    </row>
    <row r="3" spans="1:17" ht="12.75" customHeight="1">
      <c r="A3" s="37"/>
      <c r="B3" s="5">
        <f>Indtast!B3</f>
        <v>0</v>
      </c>
    </row>
    <row r="4" spans="1:17" ht="12.75" customHeight="1">
      <c r="A4" s="37"/>
      <c r="B4" s="5">
        <f>Indtast!B4</f>
        <v>0</v>
      </c>
    </row>
    <row r="5" spans="1:17" ht="21">
      <c r="B5" s="19"/>
      <c r="C5" s="19"/>
      <c r="D5" s="3"/>
      <c r="E5" s="3"/>
      <c r="F5" s="11">
        <f>Indtast!F6</f>
        <v>2010</v>
      </c>
      <c r="G5" s="19"/>
      <c r="H5" s="11">
        <f>Indtast!H6</f>
        <v>2011</v>
      </c>
      <c r="I5" s="19"/>
      <c r="J5" s="11">
        <f>Indtast!J6</f>
        <v>2012</v>
      </c>
      <c r="K5" s="19"/>
      <c r="L5" s="11">
        <f>Indtast!L6</f>
        <v>2013</v>
      </c>
      <c r="M5" s="19"/>
      <c r="N5" s="11">
        <f>Indtast!N6</f>
        <v>2014</v>
      </c>
      <c r="Q5" s="109" t="s">
        <v>69</v>
      </c>
    </row>
    <row r="6" spans="1:17" ht="13.2">
      <c r="A6" s="1"/>
      <c r="B6" s="3" t="s">
        <v>2</v>
      </c>
      <c r="C6" s="3"/>
      <c r="D6" s="3"/>
      <c r="E6" s="3"/>
      <c r="F6" s="44"/>
      <c r="G6" s="3"/>
      <c r="H6" s="44"/>
      <c r="I6" s="3"/>
      <c r="J6" s="44"/>
      <c r="K6" s="3"/>
      <c r="L6" s="44"/>
      <c r="M6" s="3"/>
      <c r="N6" s="44"/>
      <c r="Q6" s="109">
        <v>4500</v>
      </c>
    </row>
    <row r="7" spans="1:17" ht="13.2">
      <c r="A7" s="1"/>
      <c r="B7" s="3" t="s">
        <v>3</v>
      </c>
      <c r="C7" s="3"/>
      <c r="D7" s="3"/>
      <c r="E7" s="3"/>
      <c r="F7" s="44"/>
      <c r="G7" s="3"/>
      <c r="H7" s="44"/>
      <c r="I7" s="3"/>
      <c r="J7" s="44"/>
      <c r="K7" s="3"/>
      <c r="L7" s="44"/>
      <c r="M7" s="3"/>
      <c r="N7" s="44"/>
      <c r="Q7" s="109">
        <v>1665</v>
      </c>
    </row>
    <row r="8" spans="1:17" ht="13.2">
      <c r="A8" s="1"/>
      <c r="B8" s="3" t="s">
        <v>4</v>
      </c>
      <c r="C8" s="3"/>
      <c r="D8" s="3"/>
      <c r="E8" s="3"/>
      <c r="F8" s="42">
        <f>F6-F7</f>
        <v>0</v>
      </c>
      <c r="G8" s="3"/>
      <c r="H8" s="42">
        <f>H6-H7</f>
        <v>0</v>
      </c>
      <c r="I8" s="3"/>
      <c r="J8" s="42">
        <f>J6-J7</f>
        <v>0</v>
      </c>
      <c r="K8" s="3"/>
      <c r="L8" s="42">
        <f>L6-L7</f>
        <v>0</v>
      </c>
      <c r="M8" s="3"/>
      <c r="N8" s="42">
        <f>N6-N7</f>
        <v>0</v>
      </c>
      <c r="Q8" s="110"/>
    </row>
    <row r="9" spans="1:17" ht="13.2">
      <c r="A9" s="1"/>
      <c r="B9" s="5" t="s">
        <v>31</v>
      </c>
      <c r="C9" s="3"/>
      <c r="D9" s="3"/>
      <c r="E9" s="3"/>
      <c r="F9" s="44"/>
      <c r="G9" s="5"/>
      <c r="H9" s="44"/>
      <c r="I9" s="5"/>
      <c r="J9" s="44"/>
      <c r="K9" s="5"/>
      <c r="L9" s="44"/>
      <c r="M9" s="5"/>
      <c r="N9" s="44"/>
      <c r="Q9" s="109">
        <v>184</v>
      </c>
    </row>
    <row r="10" spans="1:17" ht="13.2">
      <c r="A10" s="1"/>
      <c r="B10" s="5" t="s">
        <v>71</v>
      </c>
      <c r="C10" s="3"/>
      <c r="D10" s="3"/>
      <c r="E10" s="3"/>
      <c r="F10" s="3">
        <f>F8*F9/1000</f>
        <v>0</v>
      </c>
      <c r="G10" s="3"/>
      <c r="H10" s="3">
        <f>H8*H9/1000</f>
        <v>0</v>
      </c>
      <c r="I10" s="3"/>
      <c r="J10" s="3">
        <f>J8*J9/1000</f>
        <v>0</v>
      </c>
      <c r="K10" s="3"/>
      <c r="L10" s="3">
        <f>L8*L9/1000</f>
        <v>0</v>
      </c>
      <c r="M10" s="3"/>
      <c r="N10" s="3">
        <f>N8*N9/1000</f>
        <v>0</v>
      </c>
      <c r="O10" s="3"/>
      <c r="Q10" s="109"/>
    </row>
    <row r="11" spans="1:17" ht="13.2">
      <c r="A11" s="1"/>
      <c r="B11" s="5" t="s">
        <v>72</v>
      </c>
      <c r="C11" s="3"/>
      <c r="D11" s="3"/>
      <c r="E11" s="3"/>
      <c r="F11" s="44"/>
      <c r="G11" s="5"/>
      <c r="H11" s="44"/>
      <c r="I11" s="5"/>
      <c r="J11" s="44"/>
      <c r="K11" s="5"/>
      <c r="L11" s="44"/>
      <c r="M11" s="5"/>
      <c r="N11" s="44"/>
      <c r="Q11" s="109" t="s">
        <v>108</v>
      </c>
    </row>
    <row r="12" spans="1:17" ht="13.2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80" t="str">
        <f>Indtast!Q6</f>
        <v>Gns 5 år</v>
      </c>
      <c r="Q12" s="3"/>
    </row>
    <row r="13" spans="1:17" ht="13.2">
      <c r="A13" s="1"/>
      <c r="B13" s="5" t="s">
        <v>119</v>
      </c>
      <c r="C13" s="3"/>
      <c r="D13" s="3"/>
      <c r="E13" s="3"/>
      <c r="F13" s="42">
        <f>Indtast!F18</f>
        <v>0</v>
      </c>
      <c r="G13" s="5"/>
      <c r="H13" s="42">
        <f>Indtast!H18</f>
        <v>0</v>
      </c>
      <c r="I13" s="5"/>
      <c r="J13" s="42">
        <f>Indtast!J18</f>
        <v>0</v>
      </c>
      <c r="K13" s="5"/>
      <c r="L13" s="42">
        <f>Indtast!L18</f>
        <v>0</v>
      </c>
      <c r="M13" s="5"/>
      <c r="N13" s="42">
        <f>Indtast!N18</f>
        <v>0</v>
      </c>
      <c r="P13" s="81">
        <f>SUM(F13:N13)/Indtast!$F$3</f>
        <v>0</v>
      </c>
    </row>
    <row r="14" spans="1:17" ht="13.2">
      <c r="A14" s="1"/>
      <c r="B14" s="3" t="s">
        <v>29</v>
      </c>
      <c r="C14" s="3"/>
      <c r="D14" s="3"/>
      <c r="E14" s="3"/>
      <c r="F14" s="42">
        <f>Indtast!F19</f>
        <v>0</v>
      </c>
      <c r="G14" s="3"/>
      <c r="H14" s="42">
        <f>Indtast!H19</f>
        <v>0</v>
      </c>
      <c r="I14" s="3"/>
      <c r="J14" s="42">
        <f>Indtast!J19</f>
        <v>0</v>
      </c>
      <c r="K14" s="3"/>
      <c r="L14" s="42">
        <f>Indtast!L19</f>
        <v>0</v>
      </c>
      <c r="M14" s="3"/>
      <c r="N14" s="42">
        <f>Indtast!N19</f>
        <v>0</v>
      </c>
      <c r="P14" s="81">
        <f>SUM(F14:N14)/Indtast!$F$3</f>
        <v>0</v>
      </c>
    </row>
    <row r="15" spans="1:17" ht="13.2">
      <c r="A15" s="1"/>
      <c r="B15" s="3" t="s">
        <v>5</v>
      </c>
      <c r="C15" s="3"/>
      <c r="D15" s="3"/>
      <c r="E15" s="3"/>
      <c r="F15" s="42">
        <f>IF(ISBLANK(F11),F10/-1,F11/-1)</f>
        <v>0</v>
      </c>
      <c r="G15" s="3"/>
      <c r="H15" s="42">
        <f>IF(ISBLANK(H11),H10/-1,H11/-1)</f>
        <v>0</v>
      </c>
      <c r="I15" s="3"/>
      <c r="J15" s="42">
        <f>IF(ISBLANK(J11),J10/-1,J11/-1)</f>
        <v>0</v>
      </c>
      <c r="K15" s="3"/>
      <c r="L15" s="42">
        <f>IF(ISBLANK(L11),L10/-1,L11/-1)</f>
        <v>0</v>
      </c>
      <c r="M15" s="3"/>
      <c r="N15" s="42">
        <f>IF(ISBLANK(N11),N10/-1,N11/-1)</f>
        <v>0</v>
      </c>
      <c r="P15" s="81">
        <f>SUM(F15:N15)/Indtast!$F$3</f>
        <v>0</v>
      </c>
    </row>
    <row r="16" spans="1:17" ht="13.2">
      <c r="A16" s="1"/>
      <c r="B16" s="3" t="s">
        <v>6</v>
      </c>
      <c r="C16" s="3"/>
      <c r="D16" s="3"/>
      <c r="E16" s="3"/>
      <c r="F16" s="42">
        <f>SUM(F13:F15)</f>
        <v>0</v>
      </c>
      <c r="G16" s="3"/>
      <c r="H16" s="42">
        <f>SUM(H13:H15)</f>
        <v>0</v>
      </c>
      <c r="I16" s="3"/>
      <c r="J16" s="42">
        <f>SUM(J13:J15)</f>
        <v>0</v>
      </c>
      <c r="K16" s="3"/>
      <c r="L16" s="42">
        <f>SUM(L13:L15)</f>
        <v>0</v>
      </c>
      <c r="M16" s="3"/>
      <c r="N16" s="42">
        <f>SUM(N13:N15)</f>
        <v>0</v>
      </c>
      <c r="P16" s="81">
        <f>SUM(F16:N16)/Indtast!$F$3</f>
        <v>0</v>
      </c>
    </row>
    <row r="17" spans="1:16" ht="13.2">
      <c r="A17" s="1"/>
      <c r="B17" s="3"/>
      <c r="C17" s="3"/>
      <c r="D17" s="3"/>
      <c r="E17" s="3"/>
      <c r="F17" s="42"/>
      <c r="G17" s="3"/>
      <c r="H17" s="42"/>
      <c r="I17" s="3"/>
      <c r="J17" s="42"/>
      <c r="K17" s="3"/>
      <c r="L17" s="42"/>
      <c r="M17" s="3"/>
      <c r="N17" s="42"/>
      <c r="P17" s="81"/>
    </row>
    <row r="18" spans="1:16" ht="13.2">
      <c r="A18" s="1"/>
      <c r="B18" s="3" t="s">
        <v>7</v>
      </c>
      <c r="C18" s="3"/>
      <c r="D18" s="3"/>
      <c r="E18" s="3"/>
      <c r="F18" s="20"/>
      <c r="G18" s="3"/>
      <c r="H18" s="20"/>
      <c r="I18" s="3"/>
      <c r="J18" s="20"/>
      <c r="K18" s="3"/>
      <c r="L18" s="20"/>
      <c r="M18" s="3"/>
      <c r="N18" s="20"/>
      <c r="P18" s="82"/>
    </row>
    <row r="19" spans="1:16" ht="13.2">
      <c r="A19" s="1"/>
      <c r="B19" s="3" t="s">
        <v>6</v>
      </c>
      <c r="C19" s="3"/>
      <c r="D19" s="3"/>
      <c r="E19" s="3"/>
      <c r="F19" s="5">
        <f>F16</f>
        <v>0</v>
      </c>
      <c r="G19" s="3"/>
      <c r="H19" s="5">
        <f>H16</f>
        <v>0</v>
      </c>
      <c r="I19" s="3"/>
      <c r="J19" s="5">
        <f>J16</f>
        <v>0</v>
      </c>
      <c r="K19" s="3"/>
      <c r="L19" s="5">
        <f>L16</f>
        <v>0</v>
      </c>
      <c r="M19" s="3"/>
      <c r="N19" s="5">
        <f>N16</f>
        <v>0</v>
      </c>
      <c r="P19" s="82"/>
    </row>
    <row r="20" spans="1:16" ht="13.2">
      <c r="A20" s="1"/>
      <c r="B20" s="5" t="s">
        <v>114</v>
      </c>
      <c r="C20" s="3"/>
      <c r="D20" s="24"/>
      <c r="E20" s="23"/>
      <c r="F20" s="42">
        <f>IF(AntalÅr&lt;F99,"",(Indtast!D36+Indtast!F36)/2)</f>
        <v>0</v>
      </c>
      <c r="G20" s="3"/>
      <c r="H20" s="42">
        <f>IF(AntalÅr&lt;H99,"",(Indtast!F36+Indtast!H36)/2)</f>
        <v>0</v>
      </c>
      <c r="I20" s="3"/>
      <c r="J20" s="42">
        <f>IF(AntalÅr&lt;J99,"",(Indtast!H36+Indtast!J36)/2)</f>
        <v>0</v>
      </c>
      <c r="K20" s="3"/>
      <c r="L20" s="42">
        <f>IF(AntalÅr&lt;L99,"",(Indtast!J36+Indtast!L36)/2)</f>
        <v>0</v>
      </c>
      <c r="M20" s="3"/>
      <c r="N20" s="42">
        <f>IF(AntalÅr&lt;N99,"",(Indtast!L36+Indtast!N36)/2)</f>
        <v>0</v>
      </c>
      <c r="P20" s="82"/>
    </row>
    <row r="21" spans="1:16" ht="13.2">
      <c r="A21" s="19" t="s">
        <v>8</v>
      </c>
      <c r="C21" s="19"/>
      <c r="D21" s="3"/>
      <c r="E21" s="3"/>
      <c r="F21" s="31" t="e">
        <f>IF(AntalÅr&lt;F99,"",F19/F20)</f>
        <v>#DIV/0!</v>
      </c>
      <c r="G21" s="19"/>
      <c r="H21" s="31" t="e">
        <f>IF(AntalÅr&lt;H99,"",H19/H20)</f>
        <v>#DIV/0!</v>
      </c>
      <c r="I21" s="19"/>
      <c r="J21" s="31" t="e">
        <f>IF(AntalÅr&lt;J99,"",J19/J20)</f>
        <v>#DIV/0!</v>
      </c>
      <c r="K21" s="19"/>
      <c r="L21" s="31" t="e">
        <f>IF(AntalÅr&lt;L99,"",L19/L20)</f>
        <v>#DIV/0!</v>
      </c>
      <c r="M21" s="19"/>
      <c r="N21" s="31" t="e">
        <f>IF(AntalÅr&lt;N99,"",N19/N20)</f>
        <v>#DIV/0!</v>
      </c>
      <c r="P21" s="101" t="e">
        <f>SUM(F21:N21)/Indtast!$F$3</f>
        <v>#DIV/0!</v>
      </c>
    </row>
    <row r="22" spans="1:16" ht="13.2">
      <c r="A22" s="1"/>
      <c r="B22" s="19"/>
      <c r="C22" s="19"/>
      <c r="D22" s="3"/>
      <c r="E22" s="3"/>
      <c r="F22" s="19"/>
      <c r="G22" s="19"/>
      <c r="H22" s="19"/>
      <c r="I22" s="19"/>
      <c r="J22" s="19"/>
      <c r="K22" s="19"/>
      <c r="L22" s="19"/>
      <c r="M22" s="19"/>
      <c r="N22" s="19"/>
      <c r="P22" s="82"/>
    </row>
    <row r="23" spans="1:16" ht="13.2">
      <c r="A23" s="1"/>
      <c r="B23" s="5" t="s">
        <v>41</v>
      </c>
      <c r="C23" s="3"/>
      <c r="D23" s="3"/>
      <c r="E23" s="3"/>
      <c r="F23" s="20"/>
      <c r="G23" s="3"/>
      <c r="H23" s="20"/>
      <c r="I23" s="3"/>
      <c r="J23" s="20"/>
      <c r="K23" s="3"/>
      <c r="L23" s="20"/>
      <c r="M23" s="3"/>
      <c r="N23" s="20"/>
      <c r="P23" s="82"/>
    </row>
    <row r="24" spans="1:16" ht="13.2">
      <c r="A24" s="1"/>
      <c r="B24" s="3" t="s">
        <v>6</v>
      </c>
      <c r="C24" s="3"/>
      <c r="D24" s="3"/>
      <c r="E24" s="3"/>
      <c r="F24" s="5">
        <f>F16</f>
        <v>0</v>
      </c>
      <c r="G24" s="3"/>
      <c r="H24" s="5">
        <f>H16</f>
        <v>0</v>
      </c>
      <c r="I24" s="3"/>
      <c r="J24" s="5">
        <f>J16</f>
        <v>0</v>
      </c>
      <c r="K24" s="3"/>
      <c r="L24" s="5">
        <f>L16</f>
        <v>0</v>
      </c>
      <c r="M24" s="3"/>
      <c r="N24" s="5">
        <f>N16</f>
        <v>0</v>
      </c>
      <c r="P24" s="82"/>
    </row>
    <row r="25" spans="1:16" ht="13.2">
      <c r="A25" s="1"/>
      <c r="B25" s="5" t="s">
        <v>84</v>
      </c>
      <c r="C25" s="3"/>
      <c r="D25" s="24"/>
      <c r="E25" s="23"/>
      <c r="F25" s="42">
        <f>F29</f>
        <v>0</v>
      </c>
      <c r="G25" s="3"/>
      <c r="H25" s="42">
        <f>H29</f>
        <v>0</v>
      </c>
      <c r="I25" s="3"/>
      <c r="J25" s="42">
        <f>J29</f>
        <v>0</v>
      </c>
      <c r="K25" s="3"/>
      <c r="L25" s="42">
        <f>L29</f>
        <v>0</v>
      </c>
      <c r="M25" s="3"/>
      <c r="N25" s="42">
        <f>N29</f>
        <v>0</v>
      </c>
      <c r="P25" s="82"/>
    </row>
    <row r="26" spans="1:16" ht="13.2">
      <c r="A26" s="19" t="s">
        <v>42</v>
      </c>
      <c r="C26" s="19"/>
      <c r="D26" s="3"/>
      <c r="E26" s="3"/>
      <c r="F26" s="31" t="e">
        <f>IF(AntalÅr&lt;F99,"",F24/F25)</f>
        <v>#DIV/0!</v>
      </c>
      <c r="G26" s="19"/>
      <c r="H26" s="31" t="e">
        <f>IF(AntalÅr&lt;H99,"",H24/H25)</f>
        <v>#DIV/0!</v>
      </c>
      <c r="I26" s="19"/>
      <c r="J26" s="31" t="e">
        <f>IF(AntalÅr&lt;J99,"",J24/J25)</f>
        <v>#DIV/0!</v>
      </c>
      <c r="K26" s="19"/>
      <c r="L26" s="31" t="e">
        <f>IF(AntalÅr&lt;L99,"",L24/L25)</f>
        <v>#DIV/0!</v>
      </c>
      <c r="M26" s="19"/>
      <c r="N26" s="31" t="e">
        <f>IF(AntalÅr&lt;N99,"",N24/N25)</f>
        <v>#DIV/0!</v>
      </c>
      <c r="P26" s="101" t="e">
        <f>SUM(F26:N26)/Indtast!$F$3</f>
        <v>#DIV/0!</v>
      </c>
    </row>
    <row r="27" spans="1:16" ht="13.2">
      <c r="A27" s="1"/>
      <c r="B27" s="19"/>
      <c r="C27" s="19"/>
      <c r="D27" s="3"/>
      <c r="E27" s="3"/>
      <c r="F27" s="19"/>
      <c r="G27" s="19"/>
      <c r="H27" s="19"/>
      <c r="I27" s="19"/>
      <c r="J27" s="19"/>
      <c r="K27" s="19"/>
      <c r="L27" s="19"/>
      <c r="M27" s="19"/>
      <c r="N27" s="19"/>
      <c r="P27" s="82"/>
    </row>
    <row r="28" spans="1:16" ht="13.2">
      <c r="A28" s="1"/>
      <c r="B28" s="5" t="s">
        <v>43</v>
      </c>
      <c r="C28" s="3"/>
      <c r="D28" s="3"/>
      <c r="E28" s="3"/>
      <c r="F28" s="20"/>
      <c r="G28" s="3"/>
      <c r="H28" s="20"/>
      <c r="I28" s="3"/>
      <c r="J28" s="20"/>
      <c r="K28" s="3"/>
      <c r="L28" s="20"/>
      <c r="M28" s="3"/>
      <c r="N28" s="20"/>
      <c r="P28" s="82"/>
    </row>
    <row r="29" spans="1:16" ht="13.2">
      <c r="A29" s="1"/>
      <c r="B29" s="5" t="s">
        <v>36</v>
      </c>
      <c r="C29" s="3"/>
      <c r="D29" s="3"/>
      <c r="E29" s="3"/>
      <c r="F29" s="5">
        <f>Indtast!F8</f>
        <v>0</v>
      </c>
      <c r="G29" s="3"/>
      <c r="H29" s="5">
        <f>Indtast!H8</f>
        <v>0</v>
      </c>
      <c r="I29" s="3"/>
      <c r="J29" s="5">
        <f>Indtast!J8</f>
        <v>0</v>
      </c>
      <c r="K29" s="3"/>
      <c r="L29" s="5">
        <f>Indtast!L8</f>
        <v>0</v>
      </c>
      <c r="M29" s="3"/>
      <c r="N29" s="5">
        <f>Indtast!N8</f>
        <v>0</v>
      </c>
      <c r="P29" s="82"/>
    </row>
    <row r="30" spans="1:16" ht="13.2">
      <c r="A30" s="1"/>
      <c r="B30" s="5" t="s">
        <v>103</v>
      </c>
      <c r="C30" s="3"/>
      <c r="D30" s="24"/>
      <c r="E30" s="23"/>
      <c r="F30" s="42">
        <f>F20</f>
        <v>0</v>
      </c>
      <c r="G30" s="3"/>
      <c r="H30" s="42">
        <f>H20</f>
        <v>0</v>
      </c>
      <c r="I30" s="3"/>
      <c r="J30" s="42">
        <f>J20</f>
        <v>0</v>
      </c>
      <c r="K30" s="3"/>
      <c r="L30" s="42">
        <f>L20</f>
        <v>0</v>
      </c>
      <c r="M30" s="3"/>
      <c r="N30" s="42">
        <f>N20</f>
        <v>0</v>
      </c>
      <c r="P30" s="82"/>
    </row>
    <row r="31" spans="1:16" ht="13.2">
      <c r="A31" s="19" t="s">
        <v>44</v>
      </c>
      <c r="C31" s="19"/>
      <c r="D31" s="3"/>
      <c r="E31" s="3"/>
      <c r="F31" s="56" t="e">
        <f>IF(AntalÅr&lt;F99,"",F29/F30)</f>
        <v>#DIV/0!</v>
      </c>
      <c r="G31" s="19"/>
      <c r="H31" s="56" t="e">
        <f>IF(AntalÅr&lt;H99,"",H29/H30)</f>
        <v>#DIV/0!</v>
      </c>
      <c r="I31" s="19"/>
      <c r="J31" s="56" t="e">
        <f>IF(AntalÅr&lt;J99,"",J29/J30)</f>
        <v>#DIV/0!</v>
      </c>
      <c r="K31" s="19"/>
      <c r="L31" s="56" t="e">
        <f>IF(AntalÅr&lt;L99,"",L29/L30)</f>
        <v>#DIV/0!</v>
      </c>
      <c r="M31" s="19"/>
      <c r="N31" s="56" t="e">
        <f>IF(AntalÅr&lt;N99,"",N29/N30)</f>
        <v>#DIV/0!</v>
      </c>
      <c r="P31" s="102" t="e">
        <f>SUM(F31:N31)/Indtast!$F$3</f>
        <v>#DIV/0!</v>
      </c>
    </row>
    <row r="32" spans="1:16" ht="13.2">
      <c r="A32" s="1"/>
      <c r="B32" s="19"/>
      <c r="C32" s="19"/>
      <c r="D32" s="3"/>
      <c r="E32" s="3"/>
      <c r="F32" s="19"/>
      <c r="G32" s="19"/>
      <c r="H32" s="19"/>
      <c r="I32" s="19"/>
      <c r="J32" s="19"/>
      <c r="K32" s="19"/>
      <c r="L32" s="19"/>
      <c r="M32" s="19"/>
      <c r="N32" s="19"/>
      <c r="P32" s="82"/>
    </row>
    <row r="33" spans="1:16" ht="13.2">
      <c r="A33" s="1"/>
      <c r="B33" s="3" t="s">
        <v>9</v>
      </c>
      <c r="C33" s="3"/>
      <c r="D33" s="3"/>
      <c r="E33" s="3"/>
      <c r="F33" s="42"/>
      <c r="G33" s="3"/>
      <c r="H33" s="42"/>
      <c r="I33" s="3"/>
      <c r="J33" s="42"/>
      <c r="K33" s="3"/>
      <c r="L33" s="42"/>
      <c r="M33" s="3"/>
      <c r="N33" s="42"/>
      <c r="P33" s="82"/>
    </row>
    <row r="34" spans="1:16" ht="13.2">
      <c r="A34" s="1"/>
      <c r="B34" s="3" t="s">
        <v>6</v>
      </c>
      <c r="C34" s="3"/>
      <c r="D34" s="3"/>
      <c r="E34" s="3"/>
      <c r="F34" s="5">
        <f>F19</f>
        <v>0</v>
      </c>
      <c r="G34" s="3"/>
      <c r="H34" s="5">
        <f>H19</f>
        <v>0</v>
      </c>
      <c r="I34" s="3"/>
      <c r="J34" s="5">
        <f>J19</f>
        <v>0</v>
      </c>
      <c r="K34" s="3"/>
      <c r="L34" s="5">
        <f>L19</f>
        <v>0</v>
      </c>
      <c r="M34" s="3"/>
      <c r="N34" s="5">
        <f>N19</f>
        <v>0</v>
      </c>
      <c r="P34" s="82"/>
    </row>
    <row r="35" spans="1:16" ht="13.2">
      <c r="A35" s="1"/>
      <c r="B35" s="5" t="s">
        <v>67</v>
      </c>
      <c r="C35" s="3"/>
      <c r="D35" s="3"/>
      <c r="E35" s="3"/>
      <c r="F35" s="5">
        <f>Indtast!F21-Indtast!F19</f>
        <v>0</v>
      </c>
      <c r="G35" s="3"/>
      <c r="H35" s="5">
        <f>Indtast!H21-Indtast!H19</f>
        <v>0</v>
      </c>
      <c r="I35" s="3"/>
      <c r="J35" s="5">
        <f>Indtast!J21-Indtast!J19</f>
        <v>0</v>
      </c>
      <c r="K35" s="3"/>
      <c r="L35" s="5">
        <f>Indtast!L21-Indtast!L19</f>
        <v>0</v>
      </c>
      <c r="M35" s="3"/>
      <c r="N35" s="5">
        <f>Indtast!N21-Indtast!N19</f>
        <v>0</v>
      </c>
      <c r="P35" s="82"/>
    </row>
    <row r="36" spans="1:16" ht="13.2">
      <c r="A36" s="1"/>
      <c r="B36" s="3" t="s">
        <v>10</v>
      </c>
      <c r="C36" s="3"/>
      <c r="D36" s="3"/>
      <c r="E36" s="3"/>
      <c r="F36" s="5">
        <f>F34+F35</f>
        <v>0</v>
      </c>
      <c r="G36" s="3"/>
      <c r="H36" s="5">
        <f>H34+H35</f>
        <v>0</v>
      </c>
      <c r="I36" s="3"/>
      <c r="J36" s="5">
        <f>J34+J35</f>
        <v>0</v>
      </c>
      <c r="K36" s="3"/>
      <c r="L36" s="5">
        <f>L34+L35</f>
        <v>0</v>
      </c>
      <c r="M36" s="3"/>
      <c r="N36" s="5">
        <f>N34+N35</f>
        <v>0</v>
      </c>
      <c r="P36" s="82"/>
    </row>
    <row r="37" spans="1:16" ht="13.2">
      <c r="A37" s="1"/>
      <c r="B37" s="5" t="s">
        <v>46</v>
      </c>
      <c r="C37" s="3"/>
      <c r="D37" s="23"/>
      <c r="E37" s="23"/>
      <c r="F37" s="42">
        <f>IF(AntalÅr&lt;F99,"",(Indtast!D39+Indtast!F39)/2)</f>
        <v>0</v>
      </c>
      <c r="G37" s="3"/>
      <c r="H37" s="42">
        <f>IF(AntalÅr&lt;H99,"",(Indtast!F39+Indtast!H39)/2)</f>
        <v>0</v>
      </c>
      <c r="I37" s="3"/>
      <c r="J37" s="42">
        <f>IF(AntalÅr&lt;J99,"",(Indtast!H39+Indtast!J39)/2)</f>
        <v>0</v>
      </c>
      <c r="K37" s="3"/>
      <c r="L37" s="42">
        <f>IF(AntalÅr&lt;L99,"",(Indtast!J39+Indtast!L39)/2)</f>
        <v>0</v>
      </c>
      <c r="M37" s="3"/>
      <c r="N37" s="42">
        <f>IF(AntalÅr&lt;N99,"",(Indtast!L39+Indtast!N39)/2)</f>
        <v>0</v>
      </c>
      <c r="P37" s="82"/>
    </row>
    <row r="38" spans="1:16" ht="13.2">
      <c r="A38" s="19" t="s">
        <v>11</v>
      </c>
      <c r="C38" s="19"/>
      <c r="D38" s="3"/>
      <c r="E38" s="3"/>
      <c r="F38" s="31" t="e">
        <f>IF(AntalÅr&lt;F99,"",IF(F37&lt;0,"Neg. EK",F36/F37))</f>
        <v>#DIV/0!</v>
      </c>
      <c r="G38" s="19"/>
      <c r="H38" s="31" t="e">
        <f>IF(AntalÅr&lt;H99,"",IF(H37&lt;0,"Neg. EK",H36/H37))</f>
        <v>#DIV/0!</v>
      </c>
      <c r="I38" s="19"/>
      <c r="J38" s="31" t="e">
        <f>IF(AntalÅr&lt;J99,"",IF(J37&lt;0,"Neg. EK",J36/J37))</f>
        <v>#DIV/0!</v>
      </c>
      <c r="K38" s="19"/>
      <c r="L38" s="31" t="e">
        <f>IF(AntalÅr&lt;L99,"",IF(L37&lt;0,"Neg. EK",L36/L37))</f>
        <v>#DIV/0!</v>
      </c>
      <c r="M38" s="19"/>
      <c r="N38" s="31" t="e">
        <f>IF(AntalÅr&lt;N99,"",IF(N37&lt;0,"Neg. EK",N36/N37))</f>
        <v>#DIV/0!</v>
      </c>
      <c r="P38" s="101" t="e">
        <f>SUM(F38:N38)/Indtast!$F$3</f>
        <v>#DIV/0!</v>
      </c>
    </row>
    <row r="39" spans="1:16" ht="13.2">
      <c r="A39" s="1"/>
      <c r="B39" s="19"/>
      <c r="C39" s="19"/>
      <c r="D39" s="3"/>
      <c r="E39" s="3"/>
      <c r="F39" s="19"/>
      <c r="G39" s="19"/>
      <c r="H39" s="19"/>
      <c r="I39" s="19"/>
      <c r="J39" s="19"/>
      <c r="K39" s="19"/>
      <c r="L39" s="19"/>
      <c r="M39" s="19"/>
      <c r="N39" s="19"/>
      <c r="P39" s="82"/>
    </row>
    <row r="40" spans="1:16" ht="13.2">
      <c r="A40" s="1"/>
      <c r="B40" s="3" t="s">
        <v>12</v>
      </c>
      <c r="C40" s="3"/>
      <c r="D40" s="3"/>
      <c r="E40" s="3"/>
      <c r="F40" s="42"/>
      <c r="G40" s="3"/>
      <c r="H40" s="42"/>
      <c r="I40" s="3"/>
      <c r="J40" s="42"/>
      <c r="K40" s="3"/>
      <c r="L40" s="42"/>
      <c r="M40" s="3"/>
      <c r="N40" s="42"/>
      <c r="P40" s="82"/>
    </row>
    <row r="41" spans="1:16" ht="13.2">
      <c r="A41" s="1"/>
      <c r="B41" s="5" t="s">
        <v>68</v>
      </c>
      <c r="C41" s="3"/>
      <c r="D41" s="3"/>
      <c r="E41" s="3"/>
      <c r="F41" s="5">
        <f>Indtast!F20</f>
        <v>0</v>
      </c>
      <c r="G41" s="3"/>
      <c r="H41" s="5">
        <f>Indtast!H20</f>
        <v>0</v>
      </c>
      <c r="I41" s="3"/>
      <c r="J41" s="5">
        <f>Indtast!J20</f>
        <v>0</v>
      </c>
      <c r="K41" s="3"/>
      <c r="L41" s="5">
        <f>Indtast!L20</f>
        <v>0</v>
      </c>
      <c r="M41" s="3"/>
      <c r="N41" s="5">
        <f>Indtast!N20</f>
        <v>0</v>
      </c>
      <c r="P41" s="82"/>
    </row>
    <row r="42" spans="1:16" ht="13.2">
      <c r="A42" s="1"/>
      <c r="B42" s="5" t="s">
        <v>110</v>
      </c>
      <c r="C42" s="3"/>
      <c r="D42" s="23"/>
      <c r="E42" s="23"/>
      <c r="F42" s="42">
        <f>IF(AntalÅr&lt;F99,"",(Indtast!D37+Indtast!F37+Indtast!D38+Indtast!F38)/2)</f>
        <v>0</v>
      </c>
      <c r="G42" s="3"/>
      <c r="H42" s="42">
        <f>IF(AntalÅr&lt;H99,"",(Indtast!F37+Indtast!H37+Indtast!F38+Indtast!H38)/2)</f>
        <v>0</v>
      </c>
      <c r="I42" s="3"/>
      <c r="J42" s="42">
        <f>IF(AntalÅr&lt;J99,"",(Indtast!H37+Indtast!J37+Indtast!H38+Indtast!J38)/2)</f>
        <v>0</v>
      </c>
      <c r="K42" s="3"/>
      <c r="L42" s="42">
        <f>IF(AntalÅr&lt;L99,"",(Indtast!J37+Indtast!L37+Indtast!J38+Indtast!L38)/2)</f>
        <v>0</v>
      </c>
      <c r="M42" s="3"/>
      <c r="N42" s="42">
        <f>IF(AntalÅr&lt;N99,"",(Indtast!L37+Indtast!N37+Indtast!L38+Indtast!N38)/2)</f>
        <v>0</v>
      </c>
      <c r="P42" s="82"/>
    </row>
    <row r="43" spans="1:16" ht="13.2">
      <c r="A43" s="19" t="s">
        <v>13</v>
      </c>
      <c r="C43" s="19"/>
      <c r="D43" s="3"/>
      <c r="E43" s="3"/>
      <c r="F43" s="31" t="e">
        <f>IF(AntalÅr&lt;F99,"",F41/F42)</f>
        <v>#DIV/0!</v>
      </c>
      <c r="G43" s="19"/>
      <c r="H43" s="31" t="e">
        <f>IF(AntalÅr&lt;H99,"",H41/H42)</f>
        <v>#DIV/0!</v>
      </c>
      <c r="I43" s="19"/>
      <c r="J43" s="31" t="e">
        <f>IF(AntalÅr&lt;J99,"",J41/J42)</f>
        <v>#DIV/0!</v>
      </c>
      <c r="K43" s="19"/>
      <c r="L43" s="31" t="e">
        <f>IF(AntalÅr&lt;L99,"",L41/L42)</f>
        <v>#DIV/0!</v>
      </c>
      <c r="M43" s="19"/>
      <c r="N43" s="31" t="e">
        <f>IF(AntalÅr&lt;N99,"",N41/N42)</f>
        <v>#DIV/0!</v>
      </c>
      <c r="P43" s="101" t="e">
        <f>SUM(F43:N43)/Indtast!$F$3</f>
        <v>#DIV/0!</v>
      </c>
    </row>
    <row r="44" spans="1:16" ht="13.2">
      <c r="A44" s="1"/>
      <c r="B44" s="19"/>
      <c r="C44" s="19"/>
      <c r="D44" s="3"/>
      <c r="E44" s="3"/>
      <c r="F44" s="19"/>
      <c r="G44" s="19"/>
      <c r="H44" s="19"/>
      <c r="I44" s="19"/>
      <c r="J44" s="19"/>
      <c r="K44" s="19"/>
      <c r="L44" s="19"/>
      <c r="M44" s="19"/>
      <c r="N44" s="19"/>
      <c r="P44" s="82"/>
    </row>
    <row r="45" spans="1:16" ht="13.2">
      <c r="A45" s="1"/>
      <c r="B45" s="3" t="s">
        <v>14</v>
      </c>
      <c r="C45" s="3"/>
      <c r="D45" s="3"/>
      <c r="E45" s="3"/>
      <c r="F45" s="42"/>
      <c r="G45" s="3"/>
      <c r="H45" s="42"/>
      <c r="I45" s="3"/>
      <c r="J45" s="42"/>
      <c r="K45" s="3"/>
      <c r="L45" s="42"/>
      <c r="M45" s="3"/>
      <c r="N45" s="42"/>
      <c r="P45" s="82"/>
    </row>
    <row r="46" spans="1:16" ht="13.2">
      <c r="A46" s="1"/>
      <c r="B46" s="3" t="s">
        <v>109</v>
      </c>
      <c r="C46" s="3"/>
      <c r="D46" s="42" t="s">
        <v>32</v>
      </c>
      <c r="E46" s="23"/>
      <c r="F46" s="42">
        <f>(Indtast!F37+Indtast!F38)/-1</f>
        <v>0</v>
      </c>
      <c r="G46" s="3"/>
      <c r="H46" s="42">
        <f>(Indtast!H37+Indtast!H38)/-1</f>
        <v>0</v>
      </c>
      <c r="I46" s="3"/>
      <c r="J46" s="42">
        <f>(Indtast!J37+Indtast!J38)/-1</f>
        <v>0</v>
      </c>
      <c r="K46" s="3"/>
      <c r="L46" s="42">
        <f>(Indtast!L37+Indtast!L38)/-1</f>
        <v>0</v>
      </c>
      <c r="M46" s="3"/>
      <c r="N46" s="42">
        <f>(Indtast!N37+Indtast!N38)/-1</f>
        <v>0</v>
      </c>
      <c r="P46" s="82"/>
    </row>
    <row r="47" spans="1:16" ht="13.2">
      <c r="A47" s="1"/>
      <c r="B47" s="5" t="s">
        <v>47</v>
      </c>
      <c r="C47" s="3"/>
      <c r="D47" s="42" t="s">
        <v>32</v>
      </c>
      <c r="E47" s="23"/>
      <c r="F47" s="42">
        <f>Indtast!F36</f>
        <v>0</v>
      </c>
      <c r="G47" s="3"/>
      <c r="H47" s="42">
        <f>Indtast!H36</f>
        <v>0</v>
      </c>
      <c r="I47" s="3"/>
      <c r="J47" s="42">
        <f>Indtast!J36</f>
        <v>0</v>
      </c>
      <c r="K47" s="3"/>
      <c r="L47" s="42">
        <f>Indtast!L36</f>
        <v>0</v>
      </c>
      <c r="M47" s="3"/>
      <c r="N47" s="42">
        <f>Indtast!N36</f>
        <v>0</v>
      </c>
      <c r="P47" s="82"/>
    </row>
    <row r="48" spans="1:16" ht="13.2">
      <c r="A48" s="19" t="s">
        <v>14</v>
      </c>
      <c r="C48" s="19"/>
      <c r="D48" s="23"/>
      <c r="E48" s="23"/>
      <c r="F48" s="32" t="e">
        <f>IF(AntalÅr&lt;F99,"",F46/F47)</f>
        <v>#DIV/0!</v>
      </c>
      <c r="G48" s="19"/>
      <c r="H48" s="32" t="e">
        <f>IF(AntalÅr&lt;H99,"",H46/H47)</f>
        <v>#DIV/0!</v>
      </c>
      <c r="I48" s="19"/>
      <c r="J48" s="32" t="e">
        <f>IF(AntalÅr&lt;J99,"",J46/J47)</f>
        <v>#DIV/0!</v>
      </c>
      <c r="K48" s="19"/>
      <c r="L48" s="32" t="e">
        <f>IF(AntalÅr&lt;L99,"",L46/L47)</f>
        <v>#DIV/0!</v>
      </c>
      <c r="M48" s="19"/>
      <c r="N48" s="32" t="e">
        <f>IF(AntalÅr&lt;N99,"",N46/N47)</f>
        <v>#DIV/0!</v>
      </c>
      <c r="P48" s="100" t="e">
        <f>SUM(F48:N48)/Indtast!$F$3</f>
        <v>#DIV/0!</v>
      </c>
    </row>
    <row r="49" spans="1:16" ht="13.2">
      <c r="A49" s="1"/>
      <c r="B49" s="19"/>
      <c r="C49" s="19"/>
      <c r="D49" s="23"/>
      <c r="E49" s="23"/>
      <c r="F49" s="19"/>
      <c r="G49" s="3"/>
      <c r="H49" s="19"/>
      <c r="I49" s="3"/>
      <c r="J49" s="19"/>
      <c r="K49" s="3"/>
      <c r="L49" s="19"/>
      <c r="M49" s="3"/>
      <c r="N49" s="19"/>
      <c r="P49" s="82"/>
    </row>
    <row r="50" spans="1:16" ht="13.2">
      <c r="A50" s="1"/>
      <c r="B50" s="5" t="s">
        <v>27</v>
      </c>
      <c r="C50" s="3"/>
      <c r="D50" s="3"/>
      <c r="E50" s="3"/>
      <c r="F50" s="20"/>
      <c r="G50" s="3"/>
      <c r="H50" s="20"/>
      <c r="I50" s="3"/>
      <c r="J50" s="20"/>
      <c r="K50" s="3"/>
      <c r="L50" s="20"/>
      <c r="M50" s="3"/>
      <c r="N50" s="20"/>
      <c r="P50" s="82"/>
    </row>
    <row r="51" spans="1:16" ht="13.2">
      <c r="A51" s="1"/>
      <c r="B51" s="5" t="s">
        <v>119</v>
      </c>
      <c r="C51" s="3"/>
      <c r="D51" s="3"/>
      <c r="E51" s="3"/>
      <c r="F51" s="43">
        <f>F13</f>
        <v>0</v>
      </c>
      <c r="G51" s="3"/>
      <c r="H51" s="43">
        <f>H13</f>
        <v>0</v>
      </c>
      <c r="I51" s="3"/>
      <c r="J51" s="43">
        <f>J13</f>
        <v>0</v>
      </c>
      <c r="K51" s="3"/>
      <c r="L51" s="43">
        <f>L13</f>
        <v>0</v>
      </c>
      <c r="M51" s="3"/>
      <c r="N51" s="43">
        <f>N13</f>
        <v>0</v>
      </c>
      <c r="P51" s="82"/>
    </row>
    <row r="52" spans="1:16" ht="13.2">
      <c r="A52" s="1"/>
      <c r="B52" s="5" t="s">
        <v>28</v>
      </c>
      <c r="C52" s="3"/>
      <c r="D52" s="3"/>
      <c r="E52" s="3"/>
      <c r="F52" s="43">
        <f>Indtast!F11*-1</f>
        <v>0</v>
      </c>
      <c r="G52" s="3"/>
      <c r="H52" s="43">
        <f>Indtast!H11*-1</f>
        <v>0</v>
      </c>
      <c r="I52" s="3"/>
      <c r="J52" s="43">
        <f>Indtast!J11*-1</f>
        <v>0</v>
      </c>
      <c r="K52" s="3"/>
      <c r="L52" s="43">
        <f>Indtast!L11*-1</f>
        <v>0</v>
      </c>
      <c r="M52" s="3"/>
      <c r="N52" s="43">
        <f>Indtast!N11*-1</f>
        <v>0</v>
      </c>
      <c r="P52" s="82"/>
    </row>
    <row r="53" spans="1:16" ht="13.2">
      <c r="A53" s="1"/>
      <c r="B53" s="5" t="s">
        <v>115</v>
      </c>
      <c r="C53" s="3"/>
      <c r="D53" s="3"/>
      <c r="E53" s="3"/>
      <c r="F53" s="43">
        <f>IF(AntalÅr&lt;F99,"",F30*-0.04)</f>
        <v>0</v>
      </c>
      <c r="G53" s="3"/>
      <c r="H53" s="43">
        <f>IF(AntalÅr&lt;H99,"",H30*-0.04)</f>
        <v>0</v>
      </c>
      <c r="I53" s="3"/>
      <c r="J53" s="43">
        <f>IF(AntalÅr&lt;J99,"",J30*-0.04)</f>
        <v>0</v>
      </c>
      <c r="K53" s="3"/>
      <c r="L53" s="43">
        <f>IF(AntalÅr&lt;L99,"",L30*-0.04)</f>
        <v>0</v>
      </c>
      <c r="M53" s="3"/>
      <c r="N53" s="43">
        <f>IF(AntalÅr&lt;N99,"",N30*-0.04)</f>
        <v>0</v>
      </c>
      <c r="P53" s="82"/>
    </row>
    <row r="54" spans="1:16" ht="13.2">
      <c r="A54" s="1"/>
      <c r="B54" s="5" t="s">
        <v>29</v>
      </c>
      <c r="C54" s="3"/>
      <c r="D54" s="3"/>
      <c r="E54" s="3"/>
      <c r="F54" s="43">
        <f>Indtast!F19</f>
        <v>0</v>
      </c>
      <c r="G54" s="3"/>
      <c r="H54" s="43">
        <f>Indtast!H19</f>
        <v>0</v>
      </c>
      <c r="I54" s="3"/>
      <c r="J54" s="43">
        <f>Indtast!J19</f>
        <v>0</v>
      </c>
      <c r="K54" s="3"/>
      <c r="L54" s="43">
        <f>Indtast!L19</f>
        <v>0</v>
      </c>
      <c r="M54" s="3"/>
      <c r="N54" s="43">
        <f>Indtast!N19</f>
        <v>0</v>
      </c>
      <c r="P54" s="82"/>
    </row>
    <row r="55" spans="1:16" ht="13.2">
      <c r="A55" s="1"/>
      <c r="B55" s="5" t="s">
        <v>30</v>
      </c>
      <c r="C55" s="3"/>
      <c r="D55" s="3"/>
      <c r="E55" s="3"/>
      <c r="F55" s="43">
        <f>SUM(F51:F54)</f>
        <v>0</v>
      </c>
      <c r="G55" s="3"/>
      <c r="H55" s="43">
        <f>SUM(H51:H54)</f>
        <v>0</v>
      </c>
      <c r="I55" s="3"/>
      <c r="J55" s="43">
        <f>SUM(J51:J54)</f>
        <v>0</v>
      </c>
      <c r="K55" s="3"/>
      <c r="L55" s="43">
        <f>SUM(L51:L54)</f>
        <v>0</v>
      </c>
      <c r="M55" s="3"/>
      <c r="N55" s="43">
        <f>SUM(N51:N54)</f>
        <v>0</v>
      </c>
      <c r="P55" s="82"/>
    </row>
    <row r="56" spans="1:16" ht="13.2">
      <c r="A56" s="19" t="s">
        <v>33</v>
      </c>
      <c r="C56" s="19"/>
      <c r="D56" s="19"/>
      <c r="E56" s="19"/>
      <c r="F56" s="34" t="e">
        <f>IF(AntalÅr&lt;F99,"",F55/F6*1000)</f>
        <v>#DIV/0!</v>
      </c>
      <c r="G56" s="19"/>
      <c r="H56" s="34" t="e">
        <f>IF(AntalÅr&lt;H99,"",H55/H6*1000)</f>
        <v>#DIV/0!</v>
      </c>
      <c r="I56" s="19"/>
      <c r="J56" s="34" t="e">
        <f>IF(AntalÅr&lt;J99,"",J55/J6*1000)</f>
        <v>#DIV/0!</v>
      </c>
      <c r="K56" s="19"/>
      <c r="L56" s="34" t="e">
        <f>IF(AntalÅr&lt;L99,"",L55/L6*1000)</f>
        <v>#DIV/0!</v>
      </c>
      <c r="M56" s="19"/>
      <c r="N56" s="34" t="e">
        <f>IF(AntalÅr&lt;N99,"",N55/N6*1000)</f>
        <v>#DIV/0!</v>
      </c>
      <c r="P56" s="81" t="e">
        <f>SUM(F56:N56)/Indtast!$F$3</f>
        <v>#DIV/0!</v>
      </c>
    </row>
    <row r="57" spans="1:16" ht="13.2">
      <c r="A57" s="1"/>
      <c r="B57" s="3"/>
      <c r="C57" s="3"/>
      <c r="D57" s="3"/>
      <c r="E57" s="3"/>
      <c r="F57" s="20"/>
      <c r="G57" s="3"/>
      <c r="H57" s="20"/>
      <c r="I57" s="3"/>
      <c r="J57" s="20"/>
      <c r="K57" s="3"/>
      <c r="L57" s="20"/>
      <c r="M57" s="3"/>
      <c r="N57" s="20"/>
    </row>
    <row r="58" spans="1:16" ht="13.2">
      <c r="I58" s="3"/>
      <c r="K58" s="3"/>
      <c r="M58" s="3"/>
    </row>
    <row r="65" hidden="1"/>
    <row r="66" hidden="1"/>
    <row r="71" hidden="1"/>
    <row r="72" hidden="1"/>
    <row r="78" hidden="1"/>
    <row r="85" hidden="1"/>
    <row r="86" ht="21.75" hidden="1" customHeight="1"/>
    <row r="98" spans="6:14">
      <c r="H98" s="70"/>
    </row>
    <row r="99" spans="6:14">
      <c r="F99" s="105">
        <v>1</v>
      </c>
      <c r="G99" s="105"/>
      <c r="H99" s="105">
        <v>2</v>
      </c>
      <c r="I99" s="105"/>
      <c r="J99" s="105">
        <v>3</v>
      </c>
      <c r="K99" s="105"/>
      <c r="L99" s="105">
        <v>4</v>
      </c>
      <c r="M99" s="105"/>
      <c r="N99" s="105">
        <v>5</v>
      </c>
    </row>
  </sheetData>
  <phoneticPr fontId="2" type="noConversion"/>
  <printOptions horizontalCentered="1" verticalCentered="1"/>
  <pageMargins left="0.78740157480314965" right="0.19685039370078741" top="0.39370078740157483" bottom="0.86614173228346458" header="0.51181102362204722" footer="0.27559055118110237"/>
  <pageSetup paperSize="9" scale="94" orientation="portrait" blackAndWhite="1" horizontalDpi="300" verticalDpi="300" r:id="rId1"/>
  <headerFooter alignWithMargins="0">
    <oddFooter>&amp;L&amp;8&amp;Z&amp;F&amp;C&amp;8
&amp;10
&amp;R&amp;8
JU Vejlby, udskrift: &amp;D, kl.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AB182"/>
  <sheetViews>
    <sheetView showGridLines="0" topLeftCell="A4" workbookViewId="0"/>
  </sheetViews>
  <sheetFormatPr defaultColWidth="9.109375" defaultRowHeight="12.6"/>
  <cols>
    <col min="1" max="1" width="1.88671875" style="46" customWidth="1"/>
    <col min="2" max="4" width="33.5546875" style="46" customWidth="1"/>
    <col min="5" max="11" width="11.33203125" style="46" customWidth="1"/>
    <col min="12" max="12" width="19.88671875" style="46" customWidth="1"/>
    <col min="13" max="13" width="11.33203125" style="46" customWidth="1"/>
    <col min="14" max="14" width="1.5546875" style="46" customWidth="1"/>
    <col min="15" max="15" width="11.33203125" style="46" customWidth="1"/>
    <col min="16" max="16" width="1.109375" style="46" customWidth="1"/>
    <col min="17" max="17" width="9.109375" style="46"/>
    <col min="18" max="18" width="1.88671875" style="46" customWidth="1"/>
    <col min="19" max="19" width="9.44140625" style="46" customWidth="1"/>
    <col min="20" max="20" width="1.5546875" style="46" customWidth="1"/>
    <col min="21" max="21" width="6.5546875" style="46" customWidth="1"/>
    <col min="22" max="22" width="10.6640625" style="46" customWidth="1"/>
    <col min="23" max="27" width="7" style="46" customWidth="1"/>
    <col min="28" max="16384" width="9.109375" style="46"/>
  </cols>
  <sheetData>
    <row r="1" spans="1:28" ht="17.399999999999999">
      <c r="A1" s="37" t="s">
        <v>25</v>
      </c>
      <c r="C1" s="50"/>
    </row>
    <row r="2" spans="1:28" ht="12.75" customHeight="1">
      <c r="A2" s="37"/>
      <c r="B2" s="46">
        <f>Indtast!B2</f>
        <v>0</v>
      </c>
      <c r="C2" s="50"/>
      <c r="X2" s="46" t="s">
        <v>62</v>
      </c>
    </row>
    <row r="3" spans="1:28" ht="12.75" customHeight="1">
      <c r="A3" s="37"/>
      <c r="B3" s="46">
        <f>Indtast!B3</f>
        <v>0</v>
      </c>
      <c r="C3" s="50"/>
      <c r="W3" s="67">
        <f>Indtast!F6</f>
        <v>2010</v>
      </c>
      <c r="X3" s="67">
        <f>W3+1</f>
        <v>2011</v>
      </c>
      <c r="Y3" s="67">
        <f>X3+1</f>
        <v>2012</v>
      </c>
      <c r="Z3" s="67">
        <f>Y3+1</f>
        <v>2013</v>
      </c>
      <c r="AA3" s="67">
        <f>Z3+1</f>
        <v>2014</v>
      </c>
    </row>
    <row r="4" spans="1:28" ht="12.75" customHeight="1">
      <c r="A4" s="37"/>
      <c r="B4" s="46">
        <f>Indtast!B4</f>
        <v>0</v>
      </c>
      <c r="C4" s="50"/>
    </row>
    <row r="5" spans="1:28" ht="12.75" customHeight="1">
      <c r="L5" s="46" t="str">
        <f>Indtast!A8</f>
        <v>Bruttoudbytte</v>
      </c>
      <c r="M5" s="46">
        <f>Indtast!F8</f>
        <v>0</v>
      </c>
      <c r="O5" s="46">
        <f>Indtast!H8</f>
        <v>0</v>
      </c>
      <c r="Q5" s="46">
        <f>Indtast!J8</f>
        <v>0</v>
      </c>
      <c r="S5" s="46">
        <f>Indtast!L8</f>
        <v>0</v>
      </c>
      <c r="U5" s="46">
        <f>Indtast!N8</f>
        <v>0</v>
      </c>
      <c r="W5" s="46">
        <f>M5</f>
        <v>0</v>
      </c>
      <c r="X5" s="46">
        <f>O5</f>
        <v>0</v>
      </c>
      <c r="Y5" s="46">
        <f>Q5</f>
        <v>0</v>
      </c>
      <c r="Z5" s="46">
        <f>S5</f>
        <v>0</v>
      </c>
      <c r="AA5" s="46">
        <f>U5</f>
        <v>0</v>
      </c>
      <c r="AB5" s="47"/>
    </row>
    <row r="6" spans="1:28">
      <c r="L6" s="46" t="str">
        <f>Indtast!A9</f>
        <v>Stykomkostninger</v>
      </c>
      <c r="M6" s="46">
        <f>Indtast!F9</f>
        <v>0</v>
      </c>
      <c r="O6" s="46">
        <f>Indtast!H9</f>
        <v>0</v>
      </c>
      <c r="Q6" s="46">
        <f>Indtast!J9</f>
        <v>0</v>
      </c>
      <c r="S6" s="46">
        <f>Indtast!L9</f>
        <v>0</v>
      </c>
      <c r="U6" s="46">
        <f>Indtast!N9</f>
        <v>0</v>
      </c>
    </row>
    <row r="7" spans="1:28">
      <c r="L7" s="46" t="s">
        <v>16</v>
      </c>
      <c r="M7" s="46">
        <f>Indtast!F10</f>
        <v>0</v>
      </c>
      <c r="O7" s="46">
        <f>Indtast!H10</f>
        <v>0</v>
      </c>
      <c r="Q7" s="46">
        <f>Indtast!J10</f>
        <v>0</v>
      </c>
      <c r="S7" s="46">
        <f>Indtast!L10</f>
        <v>0</v>
      </c>
      <c r="U7" s="46">
        <f>Indtast!N10</f>
        <v>0</v>
      </c>
      <c r="W7" s="46">
        <f>M7</f>
        <v>0</v>
      </c>
      <c r="X7" s="46">
        <f>O7</f>
        <v>0</v>
      </c>
      <c r="Y7" s="46">
        <f>Q7</f>
        <v>0</v>
      </c>
      <c r="Z7" s="46">
        <f>S7</f>
        <v>0</v>
      </c>
      <c r="AA7" s="46">
        <f>U7</f>
        <v>0</v>
      </c>
    </row>
    <row r="8" spans="1:28">
      <c r="L8" s="46">
        <f>Indtast!A11</f>
        <v>0</v>
      </c>
      <c r="M8" s="46">
        <f>Indtast!F11</f>
        <v>0</v>
      </c>
      <c r="O8" s="46">
        <f>Indtast!H11</f>
        <v>0</v>
      </c>
      <c r="Q8" s="46">
        <f>Indtast!J11</f>
        <v>0</v>
      </c>
      <c r="S8" s="46">
        <f>Indtast!L11</f>
        <v>0</v>
      </c>
      <c r="U8" s="46">
        <f>Indtast!N11</f>
        <v>0</v>
      </c>
    </row>
    <row r="9" spans="1:28">
      <c r="L9" s="46">
        <f>Indtast!A12</f>
        <v>0</v>
      </c>
      <c r="M9" s="46">
        <f>Indtast!F12</f>
        <v>0</v>
      </c>
      <c r="O9" s="46">
        <f>Indtast!H12</f>
        <v>0</v>
      </c>
      <c r="Q9" s="46">
        <f>Indtast!J12</f>
        <v>0</v>
      </c>
      <c r="S9" s="46">
        <f>Indtast!L12</f>
        <v>0</v>
      </c>
      <c r="U9" s="46">
        <f>Indtast!N12</f>
        <v>0</v>
      </c>
    </row>
    <row r="10" spans="1:28">
      <c r="L10" s="46" t="str">
        <f>Indtast!A13</f>
        <v>Kontante kapacitetsomkostninger</v>
      </c>
      <c r="M10" s="46">
        <f>Indtast!F13</f>
        <v>0</v>
      </c>
      <c r="O10" s="46">
        <f>Indtast!H13</f>
        <v>0</v>
      </c>
      <c r="Q10" s="46">
        <f>Indtast!J13</f>
        <v>0</v>
      </c>
      <c r="S10" s="46">
        <f>Indtast!L13</f>
        <v>0</v>
      </c>
      <c r="U10" s="46">
        <f>Indtast!N13</f>
        <v>0</v>
      </c>
    </row>
    <row r="11" spans="1:28">
      <c r="L11" s="46" t="str">
        <f>Indtast!A14</f>
        <v>Af- og nedskrivninger mv.</v>
      </c>
      <c r="M11" s="46">
        <f>Indtast!F14</f>
        <v>0</v>
      </c>
      <c r="O11" s="46">
        <f>Indtast!H14</f>
        <v>0</v>
      </c>
      <c r="Q11" s="46">
        <f>Indtast!J14</f>
        <v>0</v>
      </c>
      <c r="S11" s="46">
        <f>Indtast!L14</f>
        <v>0</v>
      </c>
      <c r="U11" s="46">
        <f>Indtast!N14</f>
        <v>0</v>
      </c>
    </row>
    <row r="12" spans="1:28">
      <c r="L12" s="46" t="str">
        <f>Indtast!A15</f>
        <v>Resultat af primær drift</v>
      </c>
      <c r="M12" s="46">
        <f>Indtast!F15</f>
        <v>0</v>
      </c>
      <c r="O12" s="46">
        <f>Indtast!H15</f>
        <v>0</v>
      </c>
      <c r="Q12" s="46">
        <f>Indtast!J15</f>
        <v>0</v>
      </c>
      <c r="S12" s="46">
        <f>Indtast!L15</f>
        <v>0</v>
      </c>
      <c r="U12" s="46">
        <f>Indtast!N15</f>
        <v>0</v>
      </c>
      <c r="W12" s="46">
        <f>M12</f>
        <v>0</v>
      </c>
      <c r="X12" s="46">
        <f>O12</f>
        <v>0</v>
      </c>
      <c r="Y12" s="46">
        <f>Q12</f>
        <v>0</v>
      </c>
      <c r="Z12" s="46">
        <f>S12</f>
        <v>0</v>
      </c>
      <c r="AA12" s="46">
        <f>U12</f>
        <v>0</v>
      </c>
    </row>
    <row r="13" spans="1:28">
      <c r="L13" s="46" t="str">
        <f>Indtast!A16</f>
        <v>Anden indtjening/anden virksomhed</v>
      </c>
      <c r="M13" s="46">
        <f>Indtast!F16</f>
        <v>0</v>
      </c>
      <c r="O13" s="46">
        <f>Indtast!H16</f>
        <v>0</v>
      </c>
      <c r="Q13" s="46">
        <f>Indtast!J16</f>
        <v>0</v>
      </c>
      <c r="S13" s="46">
        <f>Indtast!L16</f>
        <v>0</v>
      </c>
      <c r="U13" s="46">
        <f>Indtast!N16</f>
        <v>0</v>
      </c>
    </row>
    <row r="14" spans="1:28">
      <c r="L14" s="46">
        <f>Indtast!A19</f>
        <v>0</v>
      </c>
      <c r="M14" s="46">
        <f>Indtast!F19</f>
        <v>0</v>
      </c>
      <c r="O14" s="46">
        <f>Indtast!H19</f>
        <v>0</v>
      </c>
      <c r="Q14" s="46">
        <f>Indtast!J19</f>
        <v>0</v>
      </c>
      <c r="S14" s="46">
        <f>Indtast!L19</f>
        <v>0</v>
      </c>
      <c r="U14" s="46">
        <f>Indtast!N19</f>
        <v>0</v>
      </c>
    </row>
    <row r="15" spans="1:28">
      <c r="L15" s="46">
        <f>Indtast!A20</f>
        <v>0</v>
      </c>
      <c r="M15" s="46">
        <f>Indtast!F20</f>
        <v>0</v>
      </c>
      <c r="O15" s="46">
        <f>Indtast!H20</f>
        <v>0</v>
      </c>
      <c r="Q15" s="46">
        <f>Indtast!J20</f>
        <v>0</v>
      </c>
      <c r="S15" s="46">
        <f>Indtast!L20</f>
        <v>0</v>
      </c>
      <c r="U15" s="46">
        <f>Indtast!N20</f>
        <v>0</v>
      </c>
    </row>
    <row r="16" spans="1:28">
      <c r="L16" s="46" t="str">
        <f>Indtast!A21</f>
        <v>Finansiering i alt</v>
      </c>
      <c r="M16" s="46">
        <f>Indtast!F21</f>
        <v>0</v>
      </c>
      <c r="O16" s="46">
        <f>Indtast!H21</f>
        <v>0</v>
      </c>
      <c r="Q16" s="46">
        <f>Indtast!J21</f>
        <v>0</v>
      </c>
      <c r="S16" s="46">
        <f>Indtast!L21</f>
        <v>0</v>
      </c>
      <c r="U16" s="46">
        <f>Indtast!N21</f>
        <v>0</v>
      </c>
    </row>
    <row r="17" spans="12:27">
      <c r="L17" s="46" t="str">
        <f>Indtast!A22</f>
        <v>Resultat efter finansiering</v>
      </c>
      <c r="M17" s="46">
        <f>Indtast!F22</f>
        <v>0</v>
      </c>
      <c r="O17" s="46">
        <f>Indtast!H22</f>
        <v>0</v>
      </c>
      <c r="Q17" s="46">
        <f>Indtast!J22</f>
        <v>0</v>
      </c>
      <c r="S17" s="46">
        <f>Indtast!L22</f>
        <v>0</v>
      </c>
      <c r="U17" s="46">
        <f>Indtast!N22</f>
        <v>0</v>
      </c>
    </row>
    <row r="18" spans="12:27">
      <c r="L18" s="46">
        <f>Indtast!A25</f>
        <v>0</v>
      </c>
      <c r="M18" s="46">
        <f>Indtast!F25</f>
        <v>0</v>
      </c>
      <c r="O18" s="46">
        <f>Indtast!H25</f>
        <v>0</v>
      </c>
      <c r="Q18" s="46">
        <f>Indtast!J25</f>
        <v>0</v>
      </c>
      <c r="S18" s="46">
        <f>Indtast!L25</f>
        <v>0</v>
      </c>
      <c r="U18" s="46">
        <f>Indtast!N25</f>
        <v>0</v>
      </c>
    </row>
    <row r="19" spans="12:27">
      <c r="L19" s="46" t="s">
        <v>61</v>
      </c>
      <c r="M19" s="46">
        <f>Indtast!F26</f>
        <v>0</v>
      </c>
      <c r="O19" s="46">
        <f>Indtast!H26</f>
        <v>0</v>
      </c>
      <c r="Q19" s="46">
        <f>Indtast!J26</f>
        <v>0</v>
      </c>
      <c r="S19" s="46">
        <f>Indtast!L26</f>
        <v>0</v>
      </c>
      <c r="U19" s="46">
        <f>Indtast!N26</f>
        <v>0</v>
      </c>
      <c r="W19" s="46">
        <f>M19</f>
        <v>0</v>
      </c>
      <c r="X19" s="46">
        <f>O19</f>
        <v>0</v>
      </c>
      <c r="Y19" s="46">
        <f>Q19</f>
        <v>0</v>
      </c>
      <c r="Z19" s="46">
        <f>S19</f>
        <v>0</v>
      </c>
      <c r="AA19" s="46">
        <f>U19</f>
        <v>0</v>
      </c>
    </row>
    <row r="20" spans="12:27">
      <c r="L20" s="46">
        <f>Indtast!A27</f>
        <v>0</v>
      </c>
      <c r="M20" s="46">
        <f>Indtast!F27</f>
        <v>0</v>
      </c>
      <c r="O20" s="46">
        <f>Indtast!H27</f>
        <v>0</v>
      </c>
      <c r="Q20" s="46">
        <f>Indtast!J27</f>
        <v>0</v>
      </c>
      <c r="S20" s="46">
        <f>Indtast!L27</f>
        <v>0</v>
      </c>
      <c r="U20" s="46">
        <f>Indtast!N27</f>
        <v>0</v>
      </c>
    </row>
    <row r="21" spans="12:27">
      <c r="L21" s="46">
        <f>Indtast!A29</f>
        <v>0</v>
      </c>
      <c r="M21" s="46">
        <f>Indtast!F29</f>
        <v>0</v>
      </c>
      <c r="O21" s="46">
        <f>Indtast!H29</f>
        <v>0</v>
      </c>
      <c r="Q21" s="46">
        <f>Indtast!J29</f>
        <v>0</v>
      </c>
      <c r="S21" s="46">
        <f>Indtast!L29</f>
        <v>0</v>
      </c>
      <c r="U21" s="46">
        <f>Indtast!N29</f>
        <v>0</v>
      </c>
    </row>
    <row r="22" spans="12:27" s="48" customFormat="1">
      <c r="L22" s="46" t="e">
        <f>Indtast!#REF!</f>
        <v>#REF!</v>
      </c>
      <c r="M22" s="46" t="e">
        <f>Indtast!#REF!</f>
        <v>#REF!</v>
      </c>
      <c r="N22" s="46"/>
      <c r="O22" s="46" t="e">
        <f>Indtast!#REF!</f>
        <v>#REF!</v>
      </c>
      <c r="P22" s="46"/>
      <c r="Q22" s="46" t="e">
        <f>Indtast!#REF!</f>
        <v>#REF!</v>
      </c>
      <c r="R22" s="46"/>
      <c r="S22" s="46" t="e">
        <f>Indtast!#REF!</f>
        <v>#REF!</v>
      </c>
      <c r="T22" s="46"/>
      <c r="U22" s="46" t="e">
        <f>Indtast!#REF!</f>
        <v>#REF!</v>
      </c>
      <c r="W22" s="46"/>
      <c r="X22" s="46"/>
      <c r="Y22" s="46"/>
      <c r="Z22" s="46"/>
      <c r="AA22" s="46"/>
    </row>
    <row r="23" spans="12:27">
      <c r="L23" s="46" t="e">
        <f>Indtast!#REF!</f>
        <v>#REF!</v>
      </c>
      <c r="M23" s="46" t="e">
        <f>Indtast!#REF!</f>
        <v>#REF!</v>
      </c>
      <c r="O23" s="46" t="e">
        <f>Indtast!#REF!</f>
        <v>#REF!</v>
      </c>
      <c r="Q23" s="46" t="e">
        <f>Indtast!#REF!</f>
        <v>#REF!</v>
      </c>
      <c r="S23" s="46" t="e">
        <f>Indtast!#REF!</f>
        <v>#REF!</v>
      </c>
      <c r="U23" s="46" t="e">
        <f>Indtast!#REF!</f>
        <v>#REF!</v>
      </c>
    </row>
    <row r="24" spans="12:27">
      <c r="L24" s="46" t="e">
        <f>Indtast!#REF!</f>
        <v>#REF!</v>
      </c>
      <c r="M24" s="46" t="e">
        <f>Indtast!#REF!</f>
        <v>#REF!</v>
      </c>
      <c r="O24" s="46" t="e">
        <f>Indtast!#REF!</f>
        <v>#REF!</v>
      </c>
      <c r="Q24" s="46" t="e">
        <f>Indtast!#REF!</f>
        <v>#REF!</v>
      </c>
      <c r="S24" s="46" t="e">
        <f>Indtast!#REF!</f>
        <v>#REF!</v>
      </c>
      <c r="U24" s="46" t="e">
        <f>Indtast!#REF!</f>
        <v>#REF!</v>
      </c>
    </row>
    <row r="25" spans="12:27">
      <c r="L25" s="46" t="e">
        <f>Indtast!#REF!</f>
        <v>#REF!</v>
      </c>
      <c r="M25" s="46" t="e">
        <f>Indtast!#REF!</f>
        <v>#REF!</v>
      </c>
      <c r="O25" s="46" t="e">
        <f>Indtast!#REF!</f>
        <v>#REF!</v>
      </c>
      <c r="Q25" s="46" t="e">
        <f>Indtast!#REF!</f>
        <v>#REF!</v>
      </c>
      <c r="S25" s="46" t="e">
        <f>Indtast!#REF!</f>
        <v>#REF!</v>
      </c>
      <c r="U25" s="46" t="e">
        <f>Indtast!#REF!</f>
        <v>#REF!</v>
      </c>
    </row>
    <row r="26" spans="12:27">
      <c r="L26" s="46" t="e">
        <f>Indtast!#REF!</f>
        <v>#REF!</v>
      </c>
      <c r="M26" s="46" t="e">
        <f>Indtast!#REF!</f>
        <v>#REF!</v>
      </c>
      <c r="O26" s="46" t="e">
        <f>Indtast!#REF!</f>
        <v>#REF!</v>
      </c>
      <c r="Q26" s="46" t="e">
        <f>Indtast!#REF!</f>
        <v>#REF!</v>
      </c>
      <c r="S26" s="46" t="e">
        <f>Indtast!#REF!</f>
        <v>#REF!</v>
      </c>
      <c r="U26" s="46" t="e">
        <f>Indtast!#REF!</f>
        <v>#REF!</v>
      </c>
    </row>
    <row r="27" spans="12:27">
      <c r="L27" s="46" t="s">
        <v>1</v>
      </c>
      <c r="M27" s="46" t="e">
        <f>Indtast!#REF!</f>
        <v>#REF!</v>
      </c>
      <c r="O27" s="46" t="e">
        <f>Indtast!#REF!</f>
        <v>#REF!</v>
      </c>
      <c r="Q27" s="46" t="e">
        <f>Indtast!#REF!</f>
        <v>#REF!</v>
      </c>
      <c r="S27" s="46" t="e">
        <f>Indtast!#REF!</f>
        <v>#REF!</v>
      </c>
      <c r="U27" s="46" t="e">
        <f>Indtast!#REF!</f>
        <v>#REF!</v>
      </c>
      <c r="W27" s="46" t="e">
        <f>M27</f>
        <v>#REF!</v>
      </c>
      <c r="X27" s="46" t="e">
        <f>O27</f>
        <v>#REF!</v>
      </c>
      <c r="Y27" s="46" t="e">
        <f>Q27</f>
        <v>#REF!</v>
      </c>
      <c r="Z27" s="46" t="e">
        <f>S27</f>
        <v>#REF!</v>
      </c>
      <c r="AA27" s="46" t="e">
        <f>U27</f>
        <v>#REF!</v>
      </c>
    </row>
    <row r="28" spans="12:27">
      <c r="L28" s="46">
        <f>Indtast!A30</f>
        <v>0</v>
      </c>
      <c r="M28" s="46">
        <f>Indtast!F30</f>
        <v>0</v>
      </c>
      <c r="O28" s="46">
        <f>Indtast!H30</f>
        <v>0</v>
      </c>
      <c r="Q28" s="46">
        <f>Indtast!J30</f>
        <v>0</v>
      </c>
      <c r="S28" s="46">
        <f>Indtast!L30</f>
        <v>0</v>
      </c>
      <c r="U28" s="46">
        <f>Indtast!N30</f>
        <v>0</v>
      </c>
    </row>
    <row r="29" spans="12:27">
      <c r="L29" s="46" t="str">
        <f>Indtast!A31</f>
        <v>BALANCE</v>
      </c>
      <c r="M29" s="46">
        <f>Indtast!D31</f>
        <v>2010</v>
      </c>
      <c r="O29" s="46">
        <f>Indtast!H31</f>
        <v>2011</v>
      </c>
      <c r="Q29" s="46">
        <f>Indtast!J31</f>
        <v>2012</v>
      </c>
      <c r="S29" s="46">
        <f>Indtast!L31</f>
        <v>2013</v>
      </c>
      <c r="U29" s="46">
        <f>Indtast!N31</f>
        <v>2014</v>
      </c>
    </row>
    <row r="30" spans="12:27">
      <c r="L30" s="46">
        <f>Indtast!A32</f>
        <v>0</v>
      </c>
      <c r="M30" s="46">
        <f>Indtast!F32</f>
        <v>0</v>
      </c>
      <c r="O30" s="46">
        <f>Indtast!H32</f>
        <v>0</v>
      </c>
      <c r="Q30" s="46">
        <f>Indtast!J32</f>
        <v>0</v>
      </c>
      <c r="S30" s="46">
        <f>Indtast!L32</f>
        <v>0</v>
      </c>
      <c r="U30" s="46">
        <f>Indtast!N32</f>
        <v>0</v>
      </c>
    </row>
    <row r="31" spans="12:27">
      <c r="L31" s="46" t="str">
        <f>Indtast!A33</f>
        <v>Aktiver, gæld og egenkapital</v>
      </c>
      <c r="M31" s="46" t="str">
        <f>Indtast!F33</f>
        <v>ultimo</v>
      </c>
      <c r="O31" s="46" t="str">
        <f>Indtast!H33</f>
        <v>ultimo</v>
      </c>
      <c r="Q31" s="46" t="str">
        <f>Indtast!J33</f>
        <v>ultimo</v>
      </c>
      <c r="S31" s="46" t="str">
        <f>Indtast!L33</f>
        <v>ultimo</v>
      </c>
      <c r="U31" s="46" t="str">
        <f>Indtast!N33</f>
        <v>ultimo</v>
      </c>
    </row>
    <row r="32" spans="12:27">
      <c r="L32" s="46" t="str">
        <f>Indtast!A34</f>
        <v>Landbrugsaktiver</v>
      </c>
      <c r="M32" s="46">
        <f>Indtast!F34</f>
        <v>0</v>
      </c>
      <c r="O32" s="46">
        <f>Indtast!H34</f>
        <v>0</v>
      </c>
      <c r="Q32" s="46">
        <f>Indtast!J34</f>
        <v>0</v>
      </c>
      <c r="S32" s="46">
        <f>Indtast!L34</f>
        <v>0</v>
      </c>
      <c r="U32" s="46">
        <f>Indtast!N34</f>
        <v>0</v>
      </c>
      <c r="V32" s="46" t="str">
        <f t="shared" ref="V32:W34" si="0">L32</f>
        <v>Landbrugsaktiver</v>
      </c>
      <c r="W32" s="46">
        <f t="shared" si="0"/>
        <v>0</v>
      </c>
      <c r="X32" s="46">
        <f>O32</f>
        <v>0</v>
      </c>
      <c r="Y32" s="46">
        <f>Q32</f>
        <v>0</v>
      </c>
      <c r="Z32" s="46">
        <f>S32</f>
        <v>0</v>
      </c>
      <c r="AA32" s="46">
        <f>U32</f>
        <v>0</v>
      </c>
    </row>
    <row r="33" spans="12:27">
      <c r="L33" s="46" t="str">
        <f>Indtast!A35</f>
        <v>Andre aktiver</v>
      </c>
      <c r="M33" s="46">
        <f>Indtast!F35</f>
        <v>0</v>
      </c>
      <c r="O33" s="46">
        <f>Indtast!H35</f>
        <v>0</v>
      </c>
      <c r="Q33" s="46">
        <f>Indtast!J35</f>
        <v>0</v>
      </c>
      <c r="S33" s="46">
        <f>Indtast!L35</f>
        <v>0</v>
      </c>
      <c r="U33" s="46">
        <f>Indtast!N35</f>
        <v>0</v>
      </c>
      <c r="V33" s="46" t="str">
        <f t="shared" si="0"/>
        <v>Andre aktiver</v>
      </c>
      <c r="W33" s="46">
        <f t="shared" si="0"/>
        <v>0</v>
      </c>
      <c r="X33" s="46">
        <f>O33</f>
        <v>0</v>
      </c>
      <c r="Y33" s="46">
        <f>Q33</f>
        <v>0</v>
      </c>
      <c r="Z33" s="46">
        <f>S33</f>
        <v>0</v>
      </c>
      <c r="AA33" s="46">
        <f>U33</f>
        <v>0</v>
      </c>
    </row>
    <row r="34" spans="12:27">
      <c r="L34" s="46" t="str">
        <f>Indtast!A36</f>
        <v>Aktiver i alt</v>
      </c>
      <c r="M34" s="46">
        <f>Indtast!F36</f>
        <v>0</v>
      </c>
      <c r="O34" s="46">
        <f>Indtast!H36</f>
        <v>0</v>
      </c>
      <c r="Q34" s="46">
        <f>Indtast!J36</f>
        <v>0</v>
      </c>
      <c r="S34" s="46">
        <f>Indtast!L36</f>
        <v>0</v>
      </c>
      <c r="U34" s="46">
        <f>Indtast!N36</f>
        <v>0</v>
      </c>
      <c r="V34" s="46" t="str">
        <f t="shared" si="0"/>
        <v>Aktiver i alt</v>
      </c>
      <c r="W34" s="46">
        <f t="shared" si="0"/>
        <v>0</v>
      </c>
      <c r="X34" s="46">
        <f>O34</f>
        <v>0</v>
      </c>
      <c r="Y34" s="46">
        <f>Q34</f>
        <v>0</v>
      </c>
      <c r="Z34" s="46">
        <f>S34</f>
        <v>0</v>
      </c>
      <c r="AA34" s="46">
        <f>U34</f>
        <v>0</v>
      </c>
    </row>
    <row r="35" spans="12:27">
      <c r="L35" s="46" t="str">
        <f>Indtast!A37</f>
        <v>Gæld i alt</v>
      </c>
      <c r="M35" s="46">
        <f>Indtast!F37</f>
        <v>0</v>
      </c>
      <c r="O35" s="46">
        <f>Indtast!H37</f>
        <v>0</v>
      </c>
      <c r="Q35" s="46">
        <f>Indtast!J37</f>
        <v>0</v>
      </c>
      <c r="S35" s="46">
        <f>Indtast!L37</f>
        <v>0</v>
      </c>
      <c r="U35" s="46">
        <f>Indtast!N37</f>
        <v>0</v>
      </c>
      <c r="V35" s="46" t="s">
        <v>63</v>
      </c>
      <c r="W35" s="46">
        <f>M35*-1</f>
        <v>0</v>
      </c>
      <c r="X35" s="46">
        <f>O35*-1</f>
        <v>0</v>
      </c>
      <c r="Y35" s="46">
        <f>Q35*-1</f>
        <v>0</v>
      </c>
      <c r="Z35" s="46">
        <f>S35*-1</f>
        <v>0</v>
      </c>
      <c r="AA35" s="46">
        <f>U35*-1</f>
        <v>0</v>
      </c>
    </row>
    <row r="36" spans="12:27">
      <c r="L36" s="46" t="str">
        <f>Indtast!A39</f>
        <v>Egenkapital</v>
      </c>
      <c r="M36" s="46">
        <f>Indtast!F39</f>
        <v>0</v>
      </c>
      <c r="O36" s="46">
        <f>Indtast!H39</f>
        <v>0</v>
      </c>
      <c r="Q36" s="46">
        <f>Indtast!J39</f>
        <v>0</v>
      </c>
      <c r="S36" s="46">
        <f>Indtast!L39</f>
        <v>0</v>
      </c>
      <c r="U36" s="46">
        <f>Indtast!N39</f>
        <v>0</v>
      </c>
      <c r="V36" s="46" t="s">
        <v>26</v>
      </c>
      <c r="W36" s="46">
        <f>M36</f>
        <v>0</v>
      </c>
      <c r="X36" s="46">
        <f>O36</f>
        <v>0</v>
      </c>
      <c r="Y36" s="46">
        <f>Q36</f>
        <v>0</v>
      </c>
      <c r="Z36" s="46">
        <f>S36</f>
        <v>0</v>
      </c>
      <c r="AA36" s="46">
        <f>U36</f>
        <v>0</v>
      </c>
    </row>
    <row r="48" spans="12:27">
      <c r="L48" s="46" t="s">
        <v>24</v>
      </c>
      <c r="W48" s="65">
        <f>W3</f>
        <v>2010</v>
      </c>
      <c r="X48" s="65">
        <f>X3</f>
        <v>2011</v>
      </c>
      <c r="Y48" s="65">
        <f>Y3</f>
        <v>2012</v>
      </c>
      <c r="Z48" s="65">
        <f>Z3</f>
        <v>2013</v>
      </c>
      <c r="AA48" s="65">
        <f>AA3</f>
        <v>2014</v>
      </c>
    </row>
    <row r="49" spans="12:28" ht="13.2">
      <c r="L49" s="5" t="s">
        <v>8</v>
      </c>
      <c r="M49" s="45" t="e">
        <f>Nøgletal!F21</f>
        <v>#DIV/0!</v>
      </c>
      <c r="N49" s="49"/>
      <c r="O49" s="45" t="e">
        <f>Nøgletal!H21</f>
        <v>#DIV/0!</v>
      </c>
      <c r="P49" s="49"/>
      <c r="Q49" s="45" t="e">
        <f>Nøgletal!J21</f>
        <v>#DIV/0!</v>
      </c>
      <c r="R49" s="49"/>
      <c r="S49" s="45" t="e">
        <f>Nøgletal!L21</f>
        <v>#DIV/0!</v>
      </c>
      <c r="U49" s="45" t="e">
        <f>Nøgletal!N21</f>
        <v>#DIV/0!</v>
      </c>
      <c r="V49" s="46" t="str">
        <f t="shared" ref="V49:W51" si="1">L49</f>
        <v>Afkastningsgrad (AG):</v>
      </c>
      <c r="W49" s="66" t="e">
        <f t="shared" si="1"/>
        <v>#DIV/0!</v>
      </c>
      <c r="X49" s="66" t="e">
        <f>O49</f>
        <v>#DIV/0!</v>
      </c>
      <c r="Y49" s="66" t="e">
        <f>Q49</f>
        <v>#DIV/0!</v>
      </c>
      <c r="Z49" s="66" t="e">
        <f>S49</f>
        <v>#DIV/0!</v>
      </c>
      <c r="AA49" s="66" t="e">
        <f>U49</f>
        <v>#DIV/0!</v>
      </c>
      <c r="AB49" s="66"/>
    </row>
    <row r="50" spans="12:28" ht="13.2">
      <c r="L50" s="5" t="s">
        <v>11</v>
      </c>
      <c r="M50" s="45" t="e">
        <f>Nøgletal!F38</f>
        <v>#DIV/0!</v>
      </c>
      <c r="N50" s="45"/>
      <c r="O50" s="45" t="e">
        <f>Nøgletal!H38</f>
        <v>#DIV/0!</v>
      </c>
      <c r="P50" s="45"/>
      <c r="Q50" s="45" t="e">
        <f>Nøgletal!J38</f>
        <v>#DIV/0!</v>
      </c>
      <c r="R50" s="45"/>
      <c r="S50" s="45" t="e">
        <f>Nøgletal!L38</f>
        <v>#DIV/0!</v>
      </c>
      <c r="U50" s="45" t="e">
        <f>Nøgletal!N38</f>
        <v>#DIV/0!</v>
      </c>
      <c r="V50" s="46" t="str">
        <f t="shared" si="1"/>
        <v>Egenkapitalens forrentning (EKF):</v>
      </c>
      <c r="W50" s="66" t="e">
        <f t="shared" si="1"/>
        <v>#DIV/0!</v>
      </c>
      <c r="X50" s="66" t="e">
        <f>O50</f>
        <v>#DIV/0!</v>
      </c>
      <c r="Y50" s="66" t="e">
        <f>Q50</f>
        <v>#DIV/0!</v>
      </c>
      <c r="Z50" s="66" t="e">
        <f>S50</f>
        <v>#DIV/0!</v>
      </c>
      <c r="AA50" s="66" t="e">
        <f>U50</f>
        <v>#DIV/0!</v>
      </c>
      <c r="AB50" s="66"/>
    </row>
    <row r="51" spans="12:28" ht="13.2">
      <c r="L51" s="5" t="s">
        <v>13</v>
      </c>
      <c r="M51" s="45" t="e">
        <f>Nøgletal!F43</f>
        <v>#DIV/0!</v>
      </c>
      <c r="N51" s="45"/>
      <c r="O51" s="45" t="e">
        <f>Nøgletal!H43</f>
        <v>#DIV/0!</v>
      </c>
      <c r="P51" s="45"/>
      <c r="Q51" s="45" t="e">
        <f>Nøgletal!J43</f>
        <v>#DIV/0!</v>
      </c>
      <c r="R51" s="45"/>
      <c r="S51" s="45" t="e">
        <f>Nøgletal!L43</f>
        <v>#DIV/0!</v>
      </c>
      <c r="U51" s="45" t="e">
        <f>Nøgletal!N43</f>
        <v>#DIV/0!</v>
      </c>
      <c r="V51" s="46" t="str">
        <f t="shared" si="1"/>
        <v>Gældsrente (GR):</v>
      </c>
      <c r="W51" s="66" t="e">
        <f t="shared" si="1"/>
        <v>#DIV/0!</v>
      </c>
      <c r="X51" s="66" t="e">
        <f>O51</f>
        <v>#DIV/0!</v>
      </c>
      <c r="Y51" s="66" t="e">
        <f>Q51</f>
        <v>#DIV/0!</v>
      </c>
      <c r="Z51" s="66" t="e">
        <f>S51</f>
        <v>#DIV/0!</v>
      </c>
      <c r="AA51" s="66" t="e">
        <f>U51</f>
        <v>#DIV/0!</v>
      </c>
      <c r="AB51" s="66"/>
    </row>
    <row r="52" spans="12:28" ht="13.2">
      <c r="L52" s="45" t="str">
        <f>Nøgletal!A48</f>
        <v>Gældsprocent</v>
      </c>
      <c r="M52" s="45" t="e">
        <f>Nøgletal!F48</f>
        <v>#DIV/0!</v>
      </c>
      <c r="N52" s="45"/>
      <c r="O52" s="45" t="e">
        <f>Nøgletal!H48</f>
        <v>#DIV/0!</v>
      </c>
      <c r="P52" s="45"/>
      <c r="Q52" s="45" t="e">
        <f>Nøgletal!J48</f>
        <v>#DIV/0!</v>
      </c>
      <c r="R52" s="45"/>
      <c r="S52" s="45" t="e">
        <f>Nøgletal!L48</f>
        <v>#DIV/0!</v>
      </c>
      <c r="U52" s="45" t="e">
        <f>Nøgletal!N48</f>
        <v>#DIV/0!</v>
      </c>
      <c r="V52" s="46" t="str">
        <f>L52</f>
        <v>Gældsprocent</v>
      </c>
    </row>
    <row r="53" spans="12:28" ht="13.2">
      <c r="L53" s="45"/>
      <c r="M53" s="45"/>
      <c r="N53" s="45"/>
      <c r="O53" s="45"/>
      <c r="P53" s="45"/>
      <c r="Q53" s="45"/>
      <c r="R53" s="45"/>
      <c r="S53" s="45"/>
      <c r="U53" s="45"/>
    </row>
    <row r="54" spans="12:28" ht="13.2">
      <c r="L54" s="45"/>
      <c r="M54" s="45"/>
      <c r="N54" s="45"/>
      <c r="O54" s="45"/>
      <c r="P54" s="45"/>
      <c r="Q54" s="45"/>
      <c r="R54" s="45"/>
      <c r="S54" s="45"/>
      <c r="U54" s="45"/>
    </row>
    <row r="55" spans="12:28" ht="13.2">
      <c r="L55" s="45" t="s">
        <v>27</v>
      </c>
      <c r="M55" s="68" t="e">
        <f>Nøgletal!F56</f>
        <v>#DIV/0!</v>
      </c>
      <c r="N55" s="45"/>
      <c r="O55" s="68" t="e">
        <f>Nøgletal!H56</f>
        <v>#DIV/0!</v>
      </c>
      <c r="P55" s="45"/>
      <c r="Q55" s="68" t="e">
        <f>Nøgletal!J56</f>
        <v>#DIV/0!</v>
      </c>
      <c r="R55" s="45"/>
      <c r="S55" s="68" t="e">
        <f>Nøgletal!L56</f>
        <v>#DIV/0!</v>
      </c>
      <c r="U55" s="68" t="e">
        <f>Nøgletal!N56</f>
        <v>#DIV/0!</v>
      </c>
      <c r="W55" s="72" t="e">
        <f>M55</f>
        <v>#DIV/0!</v>
      </c>
      <c r="X55" s="72" t="e">
        <f>O55</f>
        <v>#DIV/0!</v>
      </c>
      <c r="Y55" s="72" t="e">
        <f>Q55</f>
        <v>#DIV/0!</v>
      </c>
      <c r="Z55" s="72" t="e">
        <f>S55</f>
        <v>#DIV/0!</v>
      </c>
      <c r="AA55" s="72" t="e">
        <f>U55</f>
        <v>#DIV/0!</v>
      </c>
    </row>
    <row r="56" spans="12:28" ht="13.2">
      <c r="L56" s="45" t="s">
        <v>64</v>
      </c>
      <c r="M56" s="71">
        <f>Indtast!F43</f>
        <v>0</v>
      </c>
      <c r="N56" s="45"/>
      <c r="O56" s="71">
        <f>Indtast!H43</f>
        <v>0</v>
      </c>
      <c r="P56" s="45"/>
      <c r="Q56" s="71">
        <f>Indtast!J43</f>
        <v>0</v>
      </c>
      <c r="R56" s="45"/>
      <c r="S56" s="71">
        <f>Indtast!L43</f>
        <v>0</v>
      </c>
      <c r="U56" s="71">
        <f>Indtast!N43</f>
        <v>0</v>
      </c>
      <c r="V56" s="46" t="s">
        <v>65</v>
      </c>
      <c r="W56" s="72">
        <f>M56</f>
        <v>0</v>
      </c>
      <c r="X56" s="72">
        <f>O56</f>
        <v>0</v>
      </c>
      <c r="Y56" s="72">
        <f>Q56</f>
        <v>0</v>
      </c>
      <c r="Z56" s="72">
        <f>S56</f>
        <v>0</v>
      </c>
      <c r="AA56" s="72">
        <f>U56</f>
        <v>0</v>
      </c>
    </row>
    <row r="58" spans="12:28" ht="13.2">
      <c r="L58" s="45"/>
      <c r="M58" s="45"/>
      <c r="N58" s="45"/>
      <c r="O58" s="45"/>
      <c r="P58" s="45"/>
      <c r="Q58" s="45"/>
      <c r="R58" s="45"/>
      <c r="S58" s="45"/>
      <c r="U58" s="45"/>
    </row>
    <row r="59" spans="12:28" ht="13.2">
      <c r="L59" s="45"/>
      <c r="M59" s="45"/>
      <c r="N59" s="45"/>
      <c r="O59" s="45"/>
      <c r="P59" s="45"/>
      <c r="Q59" s="45"/>
      <c r="R59" s="45"/>
      <c r="S59" s="45"/>
      <c r="U59" s="45"/>
    </row>
    <row r="60" spans="12:28" ht="13.2">
      <c r="L60" s="45"/>
      <c r="M60" s="45"/>
      <c r="N60" s="45"/>
      <c r="O60" s="45"/>
      <c r="P60" s="45"/>
      <c r="Q60" s="45"/>
      <c r="R60" s="45"/>
      <c r="S60" s="45"/>
      <c r="U60" s="45"/>
    </row>
    <row r="61" spans="12:28" ht="13.2">
      <c r="L61" s="45"/>
      <c r="M61" s="45"/>
      <c r="N61" s="45"/>
      <c r="O61" s="45"/>
      <c r="P61" s="45"/>
      <c r="Q61" s="45"/>
      <c r="R61" s="45"/>
      <c r="S61" s="45"/>
      <c r="U61" s="45"/>
    </row>
    <row r="62" spans="12:28" ht="13.2">
      <c r="L62" s="45"/>
      <c r="M62" s="45"/>
      <c r="N62" s="45"/>
      <c r="O62" s="45"/>
      <c r="P62" s="45"/>
      <c r="Q62" s="45"/>
      <c r="R62" s="45"/>
      <c r="S62" s="45"/>
      <c r="U62" s="45"/>
    </row>
    <row r="63" spans="12:28" ht="13.2">
      <c r="L63" s="45"/>
      <c r="M63" s="45"/>
      <c r="N63" s="45"/>
      <c r="O63" s="45"/>
      <c r="P63" s="45"/>
      <c r="Q63" s="45"/>
      <c r="R63" s="45"/>
      <c r="S63" s="45"/>
      <c r="U63" s="45"/>
    </row>
    <row r="64" spans="12:28" ht="13.2">
      <c r="L64" s="45"/>
      <c r="M64" s="68"/>
      <c r="N64" s="68"/>
      <c r="O64" s="68"/>
      <c r="P64" s="68"/>
      <c r="Q64" s="68"/>
      <c r="R64" s="68"/>
      <c r="S64" s="68"/>
      <c r="T64" s="69"/>
      <c r="U64" s="68"/>
      <c r="W64" s="69"/>
      <c r="X64" s="69"/>
      <c r="Y64" s="69"/>
      <c r="Z64" s="69"/>
      <c r="AA64" s="69"/>
    </row>
    <row r="65" spans="12:27" ht="13.2">
      <c r="L65" s="45"/>
      <c r="M65" s="68"/>
      <c r="N65" s="68"/>
      <c r="O65" s="68"/>
      <c r="P65" s="68"/>
      <c r="Q65" s="68"/>
      <c r="R65" s="68"/>
      <c r="S65" s="68"/>
      <c r="T65" s="69"/>
      <c r="U65" s="68"/>
      <c r="V65" s="69"/>
      <c r="W65" s="69"/>
      <c r="X65" s="69"/>
      <c r="Y65" s="69"/>
      <c r="Z65" s="69"/>
      <c r="AA65" s="69"/>
    </row>
    <row r="66" spans="12:27" ht="13.2">
      <c r="L66" s="45"/>
      <c r="M66" s="68"/>
      <c r="N66" s="68"/>
      <c r="O66" s="68"/>
      <c r="P66" s="68"/>
      <c r="Q66" s="68"/>
      <c r="R66" s="68"/>
      <c r="S66" s="68"/>
      <c r="T66" s="69"/>
      <c r="U66" s="68"/>
      <c r="V66" s="69"/>
      <c r="W66" s="69"/>
      <c r="X66" s="69"/>
      <c r="Y66" s="69"/>
      <c r="Z66" s="69"/>
      <c r="AA66" s="69"/>
    </row>
    <row r="67" spans="12:27" ht="13.2">
      <c r="L67" s="45"/>
      <c r="M67" s="68"/>
      <c r="N67" s="68"/>
      <c r="O67" s="68"/>
      <c r="P67" s="68"/>
      <c r="Q67" s="68"/>
      <c r="R67" s="68"/>
      <c r="S67" s="68"/>
      <c r="T67" s="69"/>
      <c r="U67" s="68"/>
      <c r="V67" s="69"/>
      <c r="W67" s="69"/>
      <c r="X67" s="69"/>
      <c r="Y67" s="69"/>
      <c r="Z67" s="69"/>
      <c r="AA67" s="69"/>
    </row>
    <row r="68" spans="12:27" ht="13.2">
      <c r="L68" s="45"/>
      <c r="M68" s="68"/>
      <c r="N68" s="68"/>
      <c r="O68" s="68"/>
      <c r="P68" s="68"/>
      <c r="Q68" s="68"/>
      <c r="R68" s="68"/>
      <c r="S68" s="68"/>
      <c r="T68" s="69"/>
      <c r="U68" s="68"/>
      <c r="V68" s="69"/>
      <c r="W68" s="69"/>
      <c r="X68" s="69"/>
      <c r="Y68" s="69"/>
      <c r="Z68" s="69"/>
      <c r="AA68" s="69"/>
    </row>
    <row r="69" spans="12:27" ht="13.2">
      <c r="L69" s="45"/>
      <c r="M69" s="68"/>
      <c r="N69" s="68"/>
      <c r="O69" s="68"/>
      <c r="P69" s="68"/>
      <c r="Q69" s="68"/>
      <c r="R69" s="68"/>
      <c r="S69" s="68"/>
      <c r="T69" s="69"/>
      <c r="U69" s="68"/>
      <c r="V69" s="69"/>
      <c r="W69" s="69"/>
      <c r="X69" s="69"/>
      <c r="Y69" s="69"/>
      <c r="Z69" s="69"/>
      <c r="AA69" s="69"/>
    </row>
    <row r="70" spans="12:27" ht="13.2">
      <c r="L70" s="45"/>
      <c r="M70" s="68"/>
      <c r="N70" s="68"/>
      <c r="O70" s="68"/>
      <c r="P70" s="68"/>
      <c r="Q70" s="68"/>
      <c r="R70" s="68"/>
      <c r="S70" s="68"/>
      <c r="T70" s="69"/>
      <c r="U70" s="68"/>
      <c r="V70" s="69"/>
      <c r="W70" s="69"/>
      <c r="X70" s="69"/>
      <c r="Y70" s="69"/>
      <c r="Z70" s="69"/>
      <c r="AA70" s="69"/>
    </row>
    <row r="71" spans="12:27" ht="13.2">
      <c r="L71" s="45"/>
      <c r="M71" s="68"/>
      <c r="N71" s="68"/>
      <c r="O71" s="68"/>
      <c r="P71" s="68"/>
      <c r="Q71" s="68"/>
      <c r="R71" s="68"/>
      <c r="S71" s="68"/>
      <c r="T71" s="69"/>
      <c r="U71" s="68"/>
      <c r="V71" s="69"/>
      <c r="W71" s="69"/>
      <c r="X71" s="69"/>
      <c r="Y71" s="69"/>
      <c r="Z71" s="69"/>
      <c r="AA71" s="69"/>
    </row>
    <row r="72" spans="12:27" ht="13.2">
      <c r="L72" s="45"/>
      <c r="M72" s="68"/>
      <c r="N72" s="68"/>
      <c r="O72" s="68"/>
      <c r="P72" s="68"/>
      <c r="Q72" s="68"/>
      <c r="R72" s="68"/>
      <c r="S72" s="68"/>
      <c r="T72" s="69"/>
      <c r="U72" s="68"/>
      <c r="V72" s="69"/>
      <c r="W72" s="69"/>
      <c r="X72" s="69"/>
      <c r="Y72" s="69"/>
      <c r="Z72" s="69"/>
      <c r="AA72" s="69"/>
    </row>
    <row r="73" spans="12:27" ht="13.2">
      <c r="L73" s="45"/>
      <c r="M73" s="68"/>
      <c r="N73" s="68"/>
      <c r="O73" s="68"/>
      <c r="P73" s="68"/>
      <c r="Q73" s="68"/>
      <c r="R73" s="68"/>
      <c r="S73" s="68"/>
      <c r="T73" s="69"/>
      <c r="U73" s="68"/>
      <c r="V73" s="69"/>
      <c r="W73" s="69"/>
      <c r="X73" s="69"/>
      <c r="Y73" s="69"/>
      <c r="Z73" s="69"/>
      <c r="AA73" s="69"/>
    </row>
    <row r="74" spans="12:27" ht="13.2">
      <c r="L74" s="45"/>
      <c r="M74" s="68"/>
      <c r="N74" s="68"/>
      <c r="O74" s="68"/>
      <c r="P74" s="68"/>
      <c r="Q74" s="68"/>
      <c r="R74" s="68"/>
      <c r="S74" s="68"/>
      <c r="T74" s="69"/>
      <c r="U74" s="68"/>
      <c r="V74" s="69"/>
      <c r="W74" s="69"/>
      <c r="X74" s="69"/>
      <c r="Y74" s="69"/>
      <c r="Z74" s="69"/>
      <c r="AA74" s="69"/>
    </row>
    <row r="75" spans="12:27" ht="13.2">
      <c r="L75" s="45"/>
      <c r="M75" s="68"/>
      <c r="N75" s="68"/>
      <c r="O75" s="68"/>
      <c r="P75" s="68"/>
      <c r="Q75" s="68"/>
      <c r="R75" s="68"/>
      <c r="S75" s="68"/>
      <c r="T75" s="69"/>
      <c r="U75" s="68"/>
      <c r="V75" s="69"/>
      <c r="W75" s="69"/>
      <c r="X75" s="69"/>
      <c r="Y75" s="69"/>
      <c r="Z75" s="69"/>
      <c r="AA75" s="69"/>
    </row>
    <row r="76" spans="12:27" ht="13.2">
      <c r="L76" s="45"/>
      <c r="M76" s="68"/>
      <c r="N76" s="68"/>
      <c r="O76" s="68"/>
      <c r="P76" s="68"/>
      <c r="Q76" s="68"/>
      <c r="R76" s="68"/>
      <c r="S76" s="68"/>
      <c r="T76" s="69"/>
      <c r="U76" s="68"/>
      <c r="V76" s="69"/>
      <c r="W76" s="69"/>
      <c r="X76" s="69"/>
      <c r="Y76" s="69"/>
      <c r="Z76" s="69"/>
      <c r="AA76" s="69"/>
    </row>
    <row r="77" spans="12:27" ht="13.2">
      <c r="L77" s="45"/>
      <c r="M77" s="68"/>
      <c r="N77" s="68"/>
      <c r="O77" s="68"/>
      <c r="P77" s="68"/>
      <c r="Q77" s="68"/>
      <c r="R77" s="68"/>
      <c r="S77" s="68"/>
      <c r="T77" s="69"/>
      <c r="U77" s="68"/>
      <c r="V77" s="69"/>
      <c r="W77" s="69"/>
      <c r="X77" s="69"/>
      <c r="Y77" s="69"/>
      <c r="Z77" s="69"/>
      <c r="AA77" s="69"/>
    </row>
    <row r="78" spans="12:27" ht="13.2">
      <c r="L78" s="45"/>
      <c r="M78" s="68"/>
      <c r="N78" s="68"/>
      <c r="O78" s="68"/>
      <c r="P78" s="68"/>
      <c r="Q78" s="68"/>
      <c r="R78" s="68"/>
      <c r="S78" s="68"/>
      <c r="T78" s="69"/>
      <c r="U78" s="68"/>
      <c r="V78" s="69"/>
      <c r="W78" s="69"/>
      <c r="X78" s="69"/>
      <c r="Y78" s="69"/>
      <c r="Z78" s="69"/>
      <c r="AA78" s="69"/>
    </row>
    <row r="79" spans="12:27" ht="13.2">
      <c r="L79" s="45"/>
      <c r="M79" s="68"/>
      <c r="N79" s="68"/>
      <c r="O79" s="68"/>
      <c r="P79" s="68"/>
      <c r="Q79" s="68"/>
      <c r="R79" s="68"/>
      <c r="S79" s="68"/>
      <c r="T79" s="69"/>
      <c r="U79" s="68"/>
      <c r="V79" s="69"/>
      <c r="W79" s="69"/>
      <c r="X79" s="69"/>
      <c r="Y79" s="69"/>
      <c r="Z79" s="69"/>
      <c r="AA79" s="69"/>
    </row>
    <row r="80" spans="12:27" ht="13.2">
      <c r="L80" s="45"/>
      <c r="M80" s="68"/>
      <c r="N80" s="68"/>
      <c r="O80" s="68"/>
      <c r="P80" s="68"/>
      <c r="Q80" s="68"/>
      <c r="R80" s="68"/>
      <c r="S80" s="68"/>
      <c r="T80" s="69"/>
      <c r="U80" s="68"/>
      <c r="V80" s="69"/>
      <c r="W80" s="69"/>
      <c r="X80" s="69"/>
      <c r="Y80" s="69"/>
      <c r="Z80" s="69"/>
      <c r="AA80" s="69"/>
    </row>
    <row r="81" spans="12:28" ht="13.2">
      <c r="L81" s="45"/>
      <c r="M81" s="68"/>
      <c r="N81" s="68"/>
      <c r="O81" s="68"/>
      <c r="P81" s="68"/>
      <c r="Q81" s="68"/>
      <c r="R81" s="68"/>
      <c r="S81" s="68"/>
      <c r="T81" s="69"/>
      <c r="U81" s="68"/>
      <c r="V81" s="69"/>
      <c r="W81" s="69"/>
      <c r="X81" s="69"/>
      <c r="Y81" s="69"/>
      <c r="Z81" s="69"/>
      <c r="AA81" s="69"/>
    </row>
    <row r="82" spans="12:28" ht="13.2">
      <c r="L82" s="45"/>
      <c r="M82" s="68"/>
      <c r="N82" s="68"/>
      <c r="O82" s="68"/>
      <c r="P82" s="68"/>
      <c r="Q82" s="68"/>
      <c r="R82" s="68"/>
      <c r="S82" s="68"/>
      <c r="T82" s="69"/>
      <c r="U82" s="68"/>
      <c r="V82" s="69"/>
      <c r="W82" s="69"/>
      <c r="X82" s="69"/>
      <c r="Y82" s="69"/>
      <c r="Z82" s="69"/>
      <c r="AA82" s="69"/>
    </row>
    <row r="83" spans="12:28" ht="13.2">
      <c r="L83" s="45"/>
      <c r="M83" s="68"/>
      <c r="N83" s="68"/>
      <c r="O83" s="68"/>
      <c r="P83" s="68"/>
      <c r="Q83" s="68"/>
      <c r="R83" s="68"/>
      <c r="S83" s="68"/>
      <c r="T83" s="69"/>
      <c r="U83" s="68"/>
      <c r="V83" s="69"/>
      <c r="W83" s="69"/>
      <c r="X83" s="69"/>
      <c r="Y83" s="69"/>
      <c r="Z83" s="69"/>
      <c r="AA83" s="69"/>
    </row>
    <row r="84" spans="12:28" ht="13.2">
      <c r="L84" s="45"/>
      <c r="M84" s="68"/>
      <c r="N84" s="68"/>
      <c r="O84" s="68"/>
      <c r="P84" s="68"/>
      <c r="Q84" s="68"/>
      <c r="R84" s="68"/>
      <c r="S84" s="68"/>
      <c r="T84" s="69"/>
      <c r="U84" s="68"/>
      <c r="V84" s="69"/>
      <c r="W84" s="69"/>
      <c r="X84" s="69"/>
      <c r="Y84" s="69"/>
      <c r="Z84" s="69"/>
      <c r="AA84" s="69"/>
      <c r="AB84" s="51"/>
    </row>
    <row r="85" spans="12:28" ht="13.2">
      <c r="L85" s="45"/>
      <c r="M85" s="68"/>
      <c r="N85" s="68"/>
      <c r="O85" s="68"/>
      <c r="P85" s="68"/>
      <c r="Q85" s="68"/>
      <c r="R85" s="68"/>
      <c r="S85" s="68"/>
      <c r="T85" s="69"/>
      <c r="U85" s="68"/>
      <c r="V85" s="69"/>
      <c r="W85" s="69"/>
      <c r="X85" s="69"/>
      <c r="Y85" s="69"/>
      <c r="Z85" s="69"/>
      <c r="AA85" s="69"/>
      <c r="AB85" s="51"/>
    </row>
    <row r="86" spans="12:28" ht="13.2">
      <c r="L86" s="45"/>
      <c r="M86" s="68"/>
      <c r="N86" s="68"/>
      <c r="O86" s="68"/>
      <c r="P86" s="68"/>
      <c r="Q86" s="68"/>
      <c r="R86" s="68"/>
      <c r="S86" s="68"/>
      <c r="T86" s="69"/>
      <c r="U86" s="68"/>
      <c r="V86" s="69"/>
      <c r="W86" s="69"/>
      <c r="X86" s="69"/>
      <c r="Y86" s="69"/>
      <c r="Z86" s="69"/>
      <c r="AA86" s="69"/>
    </row>
    <row r="87" spans="12:28" ht="13.2">
      <c r="L87" s="45"/>
      <c r="M87" s="68"/>
      <c r="N87" s="68"/>
      <c r="O87" s="68"/>
      <c r="P87" s="68"/>
      <c r="Q87" s="68"/>
      <c r="R87" s="68"/>
      <c r="S87" s="68"/>
      <c r="T87" s="69"/>
      <c r="U87" s="68"/>
      <c r="V87" s="69"/>
      <c r="W87" s="69"/>
      <c r="X87" s="69"/>
      <c r="Y87" s="69"/>
      <c r="Z87" s="69"/>
      <c r="AA87" s="69"/>
    </row>
    <row r="88" spans="12:28" ht="13.2">
      <c r="L88" s="45"/>
      <c r="M88" s="45"/>
      <c r="N88" s="45"/>
      <c r="O88" s="45"/>
      <c r="P88" s="45"/>
      <c r="Q88" s="45"/>
      <c r="R88" s="45"/>
      <c r="S88" s="45"/>
      <c r="U88" s="45"/>
    </row>
    <row r="89" spans="12:28" ht="13.2">
      <c r="L89" s="45"/>
      <c r="M89" s="45"/>
      <c r="N89" s="45"/>
      <c r="O89" s="45"/>
      <c r="P89" s="45"/>
      <c r="Q89" s="45"/>
      <c r="R89" s="45"/>
      <c r="S89" s="45"/>
      <c r="U89" s="45"/>
    </row>
    <row r="90" spans="12:28" ht="13.2">
      <c r="L90" s="45"/>
      <c r="M90" s="45"/>
      <c r="N90" s="45"/>
      <c r="O90" s="45"/>
      <c r="P90" s="45"/>
      <c r="Q90" s="45"/>
      <c r="R90" s="45"/>
      <c r="S90" s="45"/>
      <c r="U90" s="45"/>
    </row>
    <row r="91" spans="12:28" ht="13.2">
      <c r="L91" s="45"/>
      <c r="M91" s="45"/>
      <c r="N91" s="45"/>
      <c r="O91" s="45"/>
      <c r="P91" s="45"/>
      <c r="Q91" s="45"/>
      <c r="R91" s="45"/>
      <c r="S91" s="45"/>
      <c r="U91" s="45"/>
    </row>
    <row r="92" spans="12:28" ht="13.2">
      <c r="L92" s="45"/>
      <c r="M92" s="45"/>
      <c r="N92" s="45"/>
      <c r="O92" s="45"/>
      <c r="P92" s="45"/>
      <c r="Q92" s="45"/>
      <c r="R92" s="45"/>
      <c r="S92" s="45"/>
      <c r="U92" s="45"/>
    </row>
    <row r="93" spans="12:28" ht="13.2">
      <c r="L93" s="45"/>
      <c r="M93" s="45"/>
      <c r="N93" s="45"/>
      <c r="O93" s="45"/>
      <c r="P93" s="45"/>
      <c r="Q93" s="45"/>
      <c r="R93" s="45"/>
      <c r="S93" s="45"/>
      <c r="U93" s="45"/>
    </row>
    <row r="94" spans="12:28" ht="13.2">
      <c r="L94" s="45"/>
      <c r="M94" s="45"/>
      <c r="N94" s="45"/>
      <c r="O94" s="45"/>
      <c r="P94" s="45"/>
      <c r="Q94" s="45"/>
      <c r="R94" s="45"/>
      <c r="S94" s="45"/>
      <c r="U94" s="45"/>
    </row>
    <row r="95" spans="12:28" ht="13.2">
      <c r="L95" s="45"/>
      <c r="M95" s="45"/>
      <c r="N95" s="45"/>
      <c r="O95" s="45"/>
      <c r="P95" s="45"/>
      <c r="Q95" s="45"/>
      <c r="R95" s="45"/>
      <c r="S95" s="45"/>
      <c r="U95" s="45"/>
    </row>
    <row r="96" spans="12:28" ht="13.2">
      <c r="L96" s="45"/>
      <c r="M96" s="45"/>
      <c r="N96" s="45"/>
      <c r="O96" s="45"/>
      <c r="P96" s="45"/>
      <c r="Q96" s="45"/>
      <c r="R96" s="45"/>
      <c r="S96" s="45"/>
      <c r="U96" s="45"/>
    </row>
    <row r="97" spans="12:21" ht="13.2">
      <c r="L97" s="45"/>
      <c r="M97" s="45"/>
      <c r="N97" s="45"/>
      <c r="O97" s="45"/>
      <c r="P97" s="45"/>
      <c r="Q97" s="45"/>
      <c r="R97" s="45"/>
      <c r="S97" s="45"/>
      <c r="U97" s="45"/>
    </row>
    <row r="98" spans="12:21" ht="13.2">
      <c r="L98" s="45"/>
      <c r="M98" s="45"/>
      <c r="N98" s="45"/>
      <c r="O98" s="45"/>
      <c r="P98" s="45"/>
      <c r="Q98" s="45"/>
      <c r="R98" s="45"/>
      <c r="S98" s="45"/>
      <c r="U98" s="45"/>
    </row>
    <row r="99" spans="12:21" ht="13.2">
      <c r="L99" s="45"/>
      <c r="M99" s="45"/>
      <c r="N99" s="45"/>
      <c r="O99" s="45"/>
      <c r="P99" s="45"/>
      <c r="Q99" s="45"/>
      <c r="R99" s="45"/>
      <c r="S99" s="45"/>
      <c r="U99" s="45"/>
    </row>
    <row r="100" spans="12:21" ht="13.2">
      <c r="L100" s="45"/>
      <c r="M100" s="45"/>
      <c r="N100" s="45"/>
      <c r="O100" s="45"/>
      <c r="P100" s="45"/>
      <c r="Q100" s="45"/>
      <c r="R100" s="45"/>
      <c r="S100" s="45"/>
      <c r="U100" s="45"/>
    </row>
    <row r="101" spans="12:21" ht="13.2">
      <c r="L101" s="45"/>
      <c r="M101" s="45"/>
      <c r="N101" s="45"/>
      <c r="O101" s="45"/>
      <c r="P101" s="45"/>
      <c r="Q101" s="45"/>
      <c r="R101" s="45"/>
      <c r="S101" s="45"/>
      <c r="U101" s="45"/>
    </row>
    <row r="102" spans="12:21" ht="13.2">
      <c r="L102" s="45"/>
      <c r="M102" s="45"/>
      <c r="N102" s="45"/>
      <c r="O102" s="45"/>
      <c r="P102" s="45"/>
      <c r="Q102" s="45"/>
      <c r="R102" s="45"/>
      <c r="S102" s="45"/>
      <c r="U102" s="45"/>
    </row>
    <row r="103" spans="12:21" ht="13.2">
      <c r="L103" s="45"/>
      <c r="M103" s="45"/>
      <c r="N103" s="45"/>
      <c r="O103" s="45"/>
      <c r="P103" s="45"/>
      <c r="Q103" s="45"/>
      <c r="R103" s="45"/>
      <c r="S103" s="45"/>
      <c r="U103" s="45"/>
    </row>
    <row r="104" spans="12:21" ht="13.2">
      <c r="L104" s="45"/>
      <c r="M104" s="45"/>
      <c r="N104" s="45"/>
      <c r="O104" s="45"/>
      <c r="P104" s="45"/>
      <c r="Q104" s="45"/>
      <c r="R104" s="45"/>
      <c r="S104" s="45"/>
      <c r="U104" s="45"/>
    </row>
    <row r="105" spans="12:21" ht="13.2">
      <c r="L105" s="45"/>
      <c r="M105" s="45"/>
      <c r="N105" s="45"/>
      <c r="O105" s="45"/>
      <c r="P105" s="45"/>
      <c r="Q105" s="45"/>
      <c r="R105" s="45"/>
      <c r="S105" s="45"/>
      <c r="U105" s="45"/>
    </row>
    <row r="106" spans="12:21" ht="13.2">
      <c r="L106" s="45"/>
      <c r="M106" s="45"/>
      <c r="N106" s="45"/>
      <c r="O106" s="45"/>
      <c r="P106" s="45"/>
      <c r="Q106" s="45"/>
      <c r="R106" s="45"/>
      <c r="S106" s="45"/>
      <c r="U106" s="45"/>
    </row>
    <row r="107" spans="12:21" ht="13.2">
      <c r="L107" s="45"/>
      <c r="M107" s="45"/>
      <c r="N107" s="45"/>
      <c r="O107" s="45"/>
      <c r="P107" s="45"/>
      <c r="Q107" s="45"/>
      <c r="R107" s="45"/>
      <c r="S107" s="45"/>
      <c r="U107" s="45"/>
    </row>
    <row r="108" spans="12:21" ht="13.2">
      <c r="L108" s="45"/>
      <c r="M108" s="45"/>
      <c r="N108" s="45"/>
      <c r="O108" s="45"/>
      <c r="P108" s="45"/>
      <c r="Q108" s="45"/>
      <c r="R108" s="45"/>
      <c r="S108" s="45"/>
      <c r="U108" s="45"/>
    </row>
    <row r="109" spans="12:21" ht="13.2">
      <c r="L109" s="45"/>
      <c r="M109" s="45"/>
      <c r="N109" s="45"/>
      <c r="O109" s="45"/>
      <c r="P109" s="45"/>
      <c r="Q109" s="45"/>
      <c r="R109" s="45"/>
      <c r="S109" s="45"/>
      <c r="U109" s="45"/>
    </row>
    <row r="110" spans="12:21" ht="13.2">
      <c r="L110" s="45"/>
      <c r="M110" s="45"/>
      <c r="N110" s="45"/>
      <c r="O110" s="45"/>
      <c r="P110" s="45"/>
      <c r="Q110" s="45"/>
      <c r="R110" s="45"/>
      <c r="S110" s="45"/>
      <c r="U110" s="45"/>
    </row>
    <row r="111" spans="12:21" ht="13.2">
      <c r="L111" s="45"/>
      <c r="M111" s="45"/>
      <c r="N111" s="45"/>
      <c r="O111" s="45"/>
      <c r="P111" s="45"/>
      <c r="Q111" s="45"/>
      <c r="R111" s="45"/>
      <c r="S111" s="45"/>
      <c r="U111" s="45"/>
    </row>
    <row r="112" spans="12:21" ht="13.2">
      <c r="L112" s="45"/>
      <c r="M112" s="45"/>
      <c r="N112" s="45"/>
      <c r="O112" s="45"/>
      <c r="P112" s="45"/>
      <c r="Q112" s="45"/>
      <c r="R112" s="45"/>
      <c r="S112" s="45"/>
      <c r="U112" s="45"/>
    </row>
    <row r="113" spans="12:21" ht="13.2">
      <c r="L113" s="45"/>
      <c r="M113" s="45"/>
      <c r="N113" s="45"/>
      <c r="O113" s="45"/>
      <c r="P113" s="45"/>
      <c r="Q113" s="45"/>
      <c r="R113" s="45"/>
      <c r="S113" s="45"/>
      <c r="U113" s="45"/>
    </row>
    <row r="114" spans="12:21" ht="13.2">
      <c r="L114" s="45"/>
      <c r="M114" s="45"/>
      <c r="N114" s="45"/>
      <c r="O114" s="45"/>
      <c r="P114" s="45"/>
      <c r="Q114" s="45"/>
      <c r="R114" s="45"/>
      <c r="S114" s="45"/>
      <c r="U114" s="45"/>
    </row>
    <row r="115" spans="12:21" ht="13.2">
      <c r="L115" s="45"/>
      <c r="M115" s="45"/>
      <c r="N115" s="45"/>
      <c r="O115" s="45"/>
      <c r="P115" s="45"/>
      <c r="Q115" s="45"/>
      <c r="R115" s="45"/>
      <c r="S115" s="45"/>
      <c r="U115" s="45"/>
    </row>
    <row r="116" spans="12:21" ht="13.2">
      <c r="L116" s="45"/>
      <c r="M116" s="45"/>
      <c r="N116" s="45"/>
      <c r="O116" s="45"/>
      <c r="P116" s="45"/>
      <c r="Q116" s="45"/>
      <c r="R116" s="45"/>
      <c r="S116" s="45"/>
      <c r="U116" s="45"/>
    </row>
    <row r="117" spans="12:21" ht="13.2">
      <c r="L117" s="45"/>
      <c r="M117" s="45"/>
      <c r="N117" s="45"/>
      <c r="O117" s="45"/>
      <c r="P117" s="45"/>
      <c r="Q117" s="45"/>
      <c r="R117" s="45"/>
      <c r="S117" s="45"/>
      <c r="U117" s="45"/>
    </row>
    <row r="118" spans="12:21" ht="13.2">
      <c r="L118" s="45"/>
      <c r="M118" s="45"/>
      <c r="N118" s="45"/>
      <c r="O118" s="45"/>
      <c r="P118" s="45"/>
      <c r="Q118" s="45"/>
      <c r="R118" s="45"/>
      <c r="S118" s="45"/>
      <c r="U118" s="45"/>
    </row>
    <row r="119" spans="12:21" ht="13.2">
      <c r="L119" s="45"/>
      <c r="M119" s="45"/>
      <c r="N119" s="45"/>
      <c r="O119" s="45"/>
      <c r="P119" s="45"/>
      <c r="Q119" s="45"/>
      <c r="R119" s="45"/>
      <c r="S119" s="45"/>
      <c r="U119" s="45"/>
    </row>
    <row r="120" spans="12:21" ht="13.2">
      <c r="L120" s="45"/>
      <c r="M120" s="45"/>
      <c r="N120" s="45"/>
      <c r="O120" s="45"/>
      <c r="P120" s="45"/>
      <c r="Q120" s="45"/>
      <c r="R120" s="45"/>
      <c r="S120" s="45"/>
      <c r="U120" s="45"/>
    </row>
    <row r="121" spans="12:21" ht="13.2">
      <c r="L121" s="45"/>
      <c r="M121" s="45"/>
      <c r="N121" s="45"/>
      <c r="O121" s="45"/>
      <c r="P121" s="45"/>
      <c r="Q121" s="45"/>
      <c r="R121" s="45"/>
      <c r="S121" s="45"/>
      <c r="U121" s="45"/>
    </row>
    <row r="122" spans="12:21" ht="13.2">
      <c r="L122" s="45"/>
      <c r="M122" s="45"/>
      <c r="N122" s="45"/>
      <c r="O122" s="45"/>
      <c r="P122" s="45"/>
      <c r="Q122" s="45"/>
      <c r="R122" s="45"/>
      <c r="S122" s="45"/>
      <c r="U122" s="45"/>
    </row>
    <row r="123" spans="12:21" ht="13.2">
      <c r="L123" s="45"/>
      <c r="M123" s="45"/>
      <c r="N123" s="45"/>
      <c r="O123" s="45"/>
      <c r="P123" s="45"/>
      <c r="Q123" s="45"/>
      <c r="R123" s="45"/>
      <c r="S123" s="45"/>
      <c r="U123" s="45"/>
    </row>
    <row r="124" spans="12:21" ht="13.2">
      <c r="L124" s="45"/>
      <c r="M124" s="45"/>
      <c r="N124" s="45"/>
      <c r="O124" s="45"/>
      <c r="P124" s="45"/>
      <c r="Q124" s="45"/>
      <c r="R124" s="45"/>
      <c r="S124" s="45"/>
      <c r="U124" s="45"/>
    </row>
    <row r="125" spans="12:21" ht="13.2">
      <c r="L125" s="45"/>
      <c r="M125" s="45"/>
      <c r="N125" s="45"/>
      <c r="O125" s="45"/>
      <c r="P125" s="45"/>
      <c r="Q125" s="45"/>
      <c r="R125" s="45"/>
      <c r="S125" s="45"/>
      <c r="U125" s="45"/>
    </row>
    <row r="126" spans="12:21" ht="13.2">
      <c r="L126" s="45"/>
      <c r="M126" s="45"/>
      <c r="N126" s="45"/>
      <c r="O126" s="45"/>
      <c r="P126" s="45"/>
      <c r="Q126" s="45"/>
      <c r="R126" s="45"/>
      <c r="S126" s="45"/>
      <c r="U126" s="45"/>
    </row>
    <row r="127" spans="12:21" ht="13.2">
      <c r="L127" s="45"/>
      <c r="M127" s="45"/>
      <c r="N127" s="45"/>
      <c r="O127" s="45"/>
      <c r="P127" s="45"/>
      <c r="Q127" s="45"/>
      <c r="R127" s="45"/>
      <c r="S127" s="45"/>
      <c r="U127" s="45"/>
    </row>
    <row r="128" spans="12:21" ht="13.2">
      <c r="L128" s="45"/>
      <c r="M128" s="45"/>
      <c r="N128" s="45"/>
      <c r="O128" s="45"/>
      <c r="P128" s="45"/>
      <c r="Q128" s="45"/>
      <c r="R128" s="45"/>
      <c r="S128" s="45"/>
      <c r="U128" s="45"/>
    </row>
    <row r="129" spans="12:21" ht="13.2">
      <c r="L129" s="45"/>
      <c r="M129" s="45"/>
      <c r="N129" s="45"/>
      <c r="O129" s="45"/>
      <c r="P129" s="45"/>
      <c r="Q129" s="45"/>
      <c r="R129" s="45"/>
      <c r="S129" s="45"/>
      <c r="U129" s="45"/>
    </row>
    <row r="130" spans="12:21" ht="13.2">
      <c r="L130" s="45"/>
      <c r="M130" s="45"/>
      <c r="N130" s="45"/>
      <c r="O130" s="45"/>
      <c r="P130" s="45"/>
      <c r="Q130" s="45"/>
      <c r="R130" s="45"/>
      <c r="S130" s="45"/>
      <c r="U130" s="45"/>
    </row>
    <row r="131" spans="12:21" ht="13.2">
      <c r="L131" s="45"/>
      <c r="M131" s="45"/>
      <c r="N131" s="45"/>
      <c r="O131" s="45"/>
      <c r="P131" s="45"/>
      <c r="Q131" s="45"/>
      <c r="R131" s="45"/>
      <c r="S131" s="45"/>
      <c r="U131" s="45"/>
    </row>
    <row r="132" spans="12:21" ht="13.2">
      <c r="L132" s="45"/>
      <c r="M132" s="45"/>
      <c r="N132" s="45"/>
      <c r="O132" s="45"/>
      <c r="P132" s="45"/>
      <c r="Q132" s="45"/>
      <c r="R132" s="45"/>
      <c r="S132" s="45"/>
      <c r="U132" s="45"/>
    </row>
    <row r="133" spans="12:21" ht="13.2">
      <c r="L133" s="45"/>
      <c r="M133" s="45"/>
      <c r="N133" s="45"/>
      <c r="O133" s="45"/>
      <c r="P133" s="45"/>
      <c r="Q133" s="45"/>
      <c r="R133" s="45"/>
      <c r="S133" s="45"/>
      <c r="U133" s="45"/>
    </row>
    <row r="134" spans="12:21" ht="13.2">
      <c r="L134" s="45"/>
      <c r="M134" s="45"/>
      <c r="N134" s="45"/>
      <c r="O134" s="45"/>
      <c r="P134" s="45"/>
      <c r="Q134" s="45"/>
      <c r="R134" s="45"/>
      <c r="S134" s="45"/>
      <c r="U134" s="45"/>
    </row>
    <row r="135" spans="12:21" ht="13.2">
      <c r="L135" s="45"/>
      <c r="M135" s="45"/>
      <c r="N135" s="45"/>
      <c r="O135" s="45"/>
      <c r="P135" s="45"/>
      <c r="Q135" s="45"/>
      <c r="R135" s="45"/>
      <c r="S135" s="45"/>
      <c r="U135" s="45"/>
    </row>
    <row r="136" spans="12:21" ht="13.2">
      <c r="L136" s="45"/>
      <c r="M136" s="45"/>
      <c r="N136" s="45"/>
      <c r="O136" s="45"/>
      <c r="P136" s="45"/>
      <c r="Q136" s="45"/>
      <c r="R136" s="45"/>
      <c r="S136" s="45"/>
      <c r="U136" s="45"/>
    </row>
    <row r="137" spans="12:21" ht="13.2">
      <c r="L137" s="45"/>
      <c r="M137" s="45"/>
      <c r="N137" s="45"/>
      <c r="O137" s="45"/>
      <c r="P137" s="45"/>
      <c r="Q137" s="45"/>
      <c r="R137" s="45"/>
      <c r="S137" s="45"/>
      <c r="U137" s="45"/>
    </row>
    <row r="138" spans="12:21" ht="13.2">
      <c r="L138" s="45"/>
      <c r="M138" s="45"/>
      <c r="N138" s="45"/>
      <c r="O138" s="45"/>
      <c r="P138" s="45"/>
      <c r="Q138" s="45"/>
      <c r="R138" s="45"/>
      <c r="S138" s="45"/>
      <c r="U138" s="45"/>
    </row>
    <row r="139" spans="12:21" ht="13.2">
      <c r="L139" s="45"/>
      <c r="M139" s="45"/>
      <c r="N139" s="45"/>
      <c r="O139" s="45"/>
      <c r="P139" s="45"/>
      <c r="Q139" s="45"/>
      <c r="R139" s="45"/>
      <c r="S139" s="45"/>
      <c r="U139" s="45"/>
    </row>
    <row r="140" spans="12:21" ht="13.2">
      <c r="L140" s="45"/>
      <c r="M140" s="45"/>
      <c r="N140" s="45"/>
      <c r="O140" s="45"/>
      <c r="P140" s="45"/>
      <c r="Q140" s="45"/>
      <c r="R140" s="45"/>
      <c r="S140" s="45"/>
      <c r="U140" s="45"/>
    </row>
    <row r="141" spans="12:21" ht="13.2">
      <c r="L141" s="45"/>
      <c r="M141" s="45"/>
      <c r="N141" s="45"/>
      <c r="O141" s="45"/>
      <c r="P141" s="45"/>
      <c r="Q141" s="45"/>
      <c r="R141" s="45"/>
      <c r="S141" s="45"/>
      <c r="U141" s="45"/>
    </row>
    <row r="142" spans="12:21" ht="13.2">
      <c r="L142" s="45"/>
      <c r="M142" s="45"/>
      <c r="N142" s="45"/>
      <c r="O142" s="45"/>
      <c r="P142" s="45"/>
      <c r="Q142" s="45"/>
      <c r="R142" s="45"/>
      <c r="S142" s="45"/>
      <c r="U142" s="45"/>
    </row>
    <row r="143" spans="12:21" ht="13.2">
      <c r="L143" s="45"/>
      <c r="M143" s="45"/>
      <c r="N143" s="45"/>
      <c r="O143" s="45"/>
      <c r="P143" s="45"/>
      <c r="Q143" s="45"/>
      <c r="R143" s="45"/>
      <c r="S143" s="45"/>
      <c r="U143" s="45"/>
    </row>
    <row r="144" spans="12:21" ht="13.2">
      <c r="L144" s="45"/>
      <c r="M144" s="45"/>
      <c r="N144" s="45"/>
      <c r="O144" s="45"/>
      <c r="P144" s="45"/>
      <c r="Q144" s="45"/>
      <c r="R144" s="45"/>
      <c r="S144" s="45"/>
      <c r="U144" s="45"/>
    </row>
    <row r="145" spans="12:21" ht="13.2">
      <c r="L145" s="45"/>
      <c r="M145" s="45"/>
      <c r="N145" s="45"/>
      <c r="O145" s="45"/>
      <c r="P145" s="45"/>
      <c r="Q145" s="45"/>
      <c r="R145" s="45"/>
      <c r="S145" s="45"/>
      <c r="U145" s="45"/>
    </row>
    <row r="146" spans="12:21" ht="13.2">
      <c r="L146" s="45"/>
      <c r="M146" s="45"/>
      <c r="N146" s="45"/>
      <c r="O146" s="45"/>
      <c r="P146" s="45"/>
      <c r="Q146" s="45"/>
      <c r="R146" s="45"/>
      <c r="S146" s="45"/>
      <c r="U146" s="45"/>
    </row>
    <row r="147" spans="12:21" ht="13.2">
      <c r="L147" s="45"/>
      <c r="M147" s="45"/>
      <c r="N147" s="45"/>
      <c r="O147" s="45"/>
      <c r="P147" s="45"/>
      <c r="Q147" s="45"/>
      <c r="R147" s="45"/>
      <c r="S147" s="45"/>
      <c r="U147" s="45"/>
    </row>
    <row r="148" spans="12:21" ht="13.2">
      <c r="L148" s="45"/>
      <c r="M148" s="45"/>
      <c r="N148" s="45"/>
      <c r="O148" s="45"/>
      <c r="P148" s="45"/>
      <c r="Q148" s="45"/>
      <c r="R148" s="45"/>
      <c r="S148" s="45"/>
      <c r="U148" s="45"/>
    </row>
    <row r="149" spans="12:21" ht="13.2">
      <c r="L149" s="45"/>
      <c r="M149" s="45"/>
      <c r="N149" s="45"/>
      <c r="O149" s="45"/>
      <c r="P149" s="45"/>
      <c r="Q149" s="45"/>
      <c r="R149" s="45"/>
      <c r="S149" s="45"/>
      <c r="U149" s="45"/>
    </row>
    <row r="150" spans="12:21" ht="13.2">
      <c r="L150" s="45"/>
      <c r="M150" s="45"/>
      <c r="N150" s="45"/>
      <c r="O150" s="45"/>
      <c r="P150" s="45"/>
      <c r="Q150" s="45"/>
      <c r="R150" s="45"/>
      <c r="S150" s="45"/>
      <c r="U150" s="45"/>
    </row>
    <row r="151" spans="12:21" ht="13.2">
      <c r="L151" s="45"/>
      <c r="M151" s="45"/>
      <c r="N151" s="45"/>
      <c r="O151" s="45"/>
      <c r="P151" s="45"/>
      <c r="Q151" s="45"/>
      <c r="R151" s="45"/>
      <c r="S151" s="45"/>
      <c r="U151" s="45"/>
    </row>
    <row r="152" spans="12:21" ht="13.2">
      <c r="L152" s="45"/>
      <c r="M152" s="45"/>
      <c r="N152" s="45"/>
      <c r="O152" s="45"/>
      <c r="P152" s="45"/>
      <c r="Q152" s="45"/>
      <c r="R152" s="45"/>
      <c r="S152" s="45"/>
      <c r="U152" s="45"/>
    </row>
    <row r="153" spans="12:21" ht="13.2">
      <c r="L153" s="45"/>
      <c r="M153" s="45"/>
      <c r="N153" s="45"/>
      <c r="O153" s="45"/>
      <c r="P153" s="45"/>
      <c r="Q153" s="45"/>
      <c r="R153" s="45"/>
      <c r="S153" s="45"/>
      <c r="U153" s="45"/>
    </row>
    <row r="154" spans="12:21" ht="13.2">
      <c r="L154" s="45"/>
      <c r="M154" s="45"/>
      <c r="N154" s="45"/>
      <c r="O154" s="45"/>
      <c r="P154" s="45"/>
      <c r="Q154" s="45"/>
      <c r="R154" s="45"/>
      <c r="S154" s="45"/>
      <c r="U154" s="45"/>
    </row>
    <row r="155" spans="12:21" ht="13.2">
      <c r="L155" s="45"/>
      <c r="M155" s="45"/>
      <c r="N155" s="45"/>
      <c r="O155" s="45"/>
      <c r="P155" s="45"/>
      <c r="Q155" s="45"/>
      <c r="R155" s="45"/>
      <c r="S155" s="45"/>
      <c r="U155" s="45"/>
    </row>
    <row r="156" spans="12:21" ht="13.2">
      <c r="L156" s="45"/>
      <c r="M156" s="45"/>
      <c r="N156" s="45"/>
      <c r="O156" s="45"/>
      <c r="P156" s="45"/>
      <c r="Q156" s="45"/>
      <c r="R156" s="45"/>
      <c r="S156" s="45"/>
      <c r="U156" s="45"/>
    </row>
    <row r="157" spans="12:21" ht="13.2">
      <c r="L157" s="45"/>
      <c r="M157" s="45"/>
      <c r="N157" s="45"/>
      <c r="O157" s="45"/>
      <c r="P157" s="45"/>
      <c r="Q157" s="45"/>
      <c r="R157" s="45"/>
      <c r="S157" s="45"/>
      <c r="U157" s="45"/>
    </row>
    <row r="158" spans="12:21" ht="13.2">
      <c r="L158" s="45"/>
      <c r="M158" s="45"/>
      <c r="N158" s="45"/>
      <c r="O158" s="45"/>
      <c r="P158" s="45"/>
      <c r="Q158" s="45"/>
      <c r="R158" s="45"/>
      <c r="S158" s="45"/>
      <c r="U158" s="45"/>
    </row>
    <row r="159" spans="12:21" ht="13.2">
      <c r="L159" s="45"/>
      <c r="M159" s="45"/>
      <c r="N159" s="45"/>
      <c r="O159" s="45"/>
      <c r="P159" s="45"/>
      <c r="Q159" s="45"/>
      <c r="R159" s="45"/>
      <c r="S159" s="45"/>
      <c r="U159" s="45"/>
    </row>
    <row r="160" spans="12:21" ht="13.2">
      <c r="L160" s="45"/>
      <c r="M160" s="45"/>
      <c r="N160" s="45"/>
      <c r="O160" s="45"/>
      <c r="P160" s="45"/>
      <c r="Q160" s="45"/>
      <c r="R160" s="45"/>
      <c r="S160" s="45"/>
      <c r="U160" s="45"/>
    </row>
    <row r="161" spans="12:21" ht="13.2">
      <c r="L161" s="45"/>
      <c r="M161" s="45"/>
      <c r="N161" s="45"/>
      <c r="O161" s="45"/>
      <c r="P161" s="45"/>
      <c r="Q161" s="45"/>
      <c r="R161" s="45"/>
      <c r="S161" s="45"/>
      <c r="U161" s="45"/>
    </row>
    <row r="162" spans="12:21" ht="13.2">
      <c r="L162" s="45"/>
      <c r="M162" s="45"/>
      <c r="N162" s="45"/>
      <c r="O162" s="45"/>
      <c r="P162" s="45"/>
      <c r="Q162" s="45"/>
      <c r="R162" s="45"/>
      <c r="S162" s="45"/>
      <c r="U162" s="45"/>
    </row>
    <row r="163" spans="12:21" ht="13.2">
      <c r="L163" s="45"/>
      <c r="M163" s="45"/>
      <c r="N163" s="45"/>
      <c r="O163" s="45"/>
      <c r="P163" s="45"/>
      <c r="Q163" s="45"/>
      <c r="R163" s="45"/>
      <c r="S163" s="45"/>
      <c r="U163" s="45"/>
    </row>
    <row r="164" spans="12:21" ht="13.2">
      <c r="L164" s="45"/>
      <c r="M164" s="45"/>
      <c r="N164" s="45"/>
      <c r="O164" s="45"/>
      <c r="P164" s="45"/>
      <c r="Q164" s="45"/>
      <c r="R164" s="45"/>
      <c r="S164" s="45"/>
      <c r="U164" s="45"/>
    </row>
    <row r="165" spans="12:21" ht="13.2">
      <c r="L165" s="45"/>
      <c r="M165" s="45"/>
      <c r="N165" s="45"/>
      <c r="O165" s="45"/>
      <c r="P165" s="45"/>
      <c r="Q165" s="45"/>
      <c r="R165" s="45"/>
      <c r="S165" s="45"/>
      <c r="U165" s="45"/>
    </row>
    <row r="166" spans="12:21" ht="13.2">
      <c r="L166" s="45"/>
      <c r="M166" s="45"/>
      <c r="N166" s="45"/>
      <c r="O166" s="45"/>
      <c r="P166" s="45"/>
      <c r="Q166" s="45"/>
      <c r="R166" s="45"/>
      <c r="S166" s="45"/>
      <c r="U166" s="45"/>
    </row>
    <row r="167" spans="12:21" ht="13.2">
      <c r="L167" s="45"/>
      <c r="M167" s="45"/>
      <c r="N167" s="45"/>
      <c r="O167" s="45"/>
      <c r="P167" s="45"/>
      <c r="Q167" s="45"/>
      <c r="R167" s="45"/>
      <c r="S167" s="45"/>
      <c r="U167" s="45"/>
    </row>
    <row r="168" spans="12:21" ht="13.2">
      <c r="L168" s="45"/>
      <c r="M168" s="45"/>
      <c r="N168" s="45"/>
      <c r="O168" s="45"/>
      <c r="P168" s="45"/>
      <c r="Q168" s="45"/>
      <c r="R168" s="45"/>
      <c r="S168" s="45"/>
      <c r="U168" s="45"/>
    </row>
    <row r="169" spans="12:21" ht="13.2">
      <c r="L169" s="5"/>
      <c r="M169" s="45"/>
      <c r="N169" s="45"/>
      <c r="O169" s="45"/>
      <c r="P169" s="45"/>
      <c r="Q169" s="45"/>
      <c r="R169" s="45"/>
      <c r="S169" s="45"/>
      <c r="U169" s="45"/>
    </row>
    <row r="170" spans="12:21" ht="13.2">
      <c r="L170" s="5"/>
      <c r="M170" s="45"/>
      <c r="N170" s="45"/>
      <c r="O170" s="45"/>
      <c r="P170" s="45"/>
      <c r="Q170" s="45"/>
      <c r="R170" s="45"/>
      <c r="S170" s="45"/>
      <c r="U170" s="45"/>
    </row>
    <row r="171" spans="12:21" ht="13.2">
      <c r="L171" s="5"/>
      <c r="M171" s="45"/>
      <c r="N171" s="45"/>
      <c r="O171" s="45"/>
      <c r="P171" s="45"/>
      <c r="Q171" s="45"/>
      <c r="R171" s="45"/>
      <c r="S171" s="45"/>
      <c r="U171" s="45"/>
    </row>
    <row r="172" spans="12:21" ht="13.2">
      <c r="L172" s="5"/>
      <c r="M172" s="45"/>
      <c r="N172" s="45"/>
      <c r="O172" s="45"/>
      <c r="P172" s="45"/>
      <c r="Q172" s="45"/>
      <c r="R172" s="45"/>
      <c r="S172" s="45"/>
      <c r="U172" s="45"/>
    </row>
    <row r="173" spans="12:21" ht="13.2">
      <c r="L173" s="5"/>
      <c r="M173" s="45"/>
      <c r="N173" s="45"/>
      <c r="O173" s="45"/>
      <c r="P173" s="45"/>
      <c r="Q173" s="45"/>
      <c r="R173" s="45"/>
      <c r="S173" s="45"/>
      <c r="U173" s="45"/>
    </row>
    <row r="174" spans="12:21" ht="13.2">
      <c r="L174" s="5"/>
      <c r="M174" s="45"/>
      <c r="N174" s="45"/>
      <c r="O174" s="45"/>
      <c r="P174" s="45"/>
      <c r="Q174" s="45"/>
      <c r="R174" s="45"/>
      <c r="S174" s="45"/>
      <c r="U174" s="45"/>
    </row>
    <row r="175" spans="12:21" ht="13.2">
      <c r="L175" s="5"/>
      <c r="M175" s="45"/>
      <c r="N175" s="45"/>
      <c r="O175" s="45"/>
      <c r="P175" s="45"/>
      <c r="Q175" s="45"/>
      <c r="R175" s="45"/>
      <c r="S175" s="45"/>
      <c r="U175" s="45"/>
    </row>
    <row r="176" spans="12:21" ht="13.2">
      <c r="L176" s="5"/>
      <c r="M176" s="45"/>
      <c r="N176" s="45"/>
      <c r="O176" s="45"/>
      <c r="P176" s="45"/>
      <c r="Q176" s="45"/>
      <c r="R176" s="45"/>
      <c r="S176" s="45"/>
      <c r="U176" s="45"/>
    </row>
    <row r="177" spans="12:21" ht="13.2">
      <c r="L177" s="5"/>
      <c r="M177" s="45"/>
      <c r="N177" s="45"/>
      <c r="O177" s="45"/>
      <c r="P177" s="45"/>
      <c r="Q177" s="45"/>
      <c r="R177" s="45"/>
      <c r="S177" s="45"/>
      <c r="U177" s="45"/>
    </row>
    <row r="178" spans="12:21" ht="13.2">
      <c r="L178" s="5"/>
      <c r="M178" s="45"/>
      <c r="N178" s="45"/>
      <c r="O178" s="45"/>
      <c r="P178" s="45"/>
      <c r="Q178" s="45"/>
      <c r="R178" s="45"/>
      <c r="S178" s="45"/>
      <c r="U178" s="45"/>
    </row>
    <row r="179" spans="12:21" ht="13.2">
      <c r="L179" s="5"/>
      <c r="M179" s="45"/>
      <c r="N179" s="45"/>
      <c r="O179" s="45"/>
      <c r="P179" s="45"/>
      <c r="Q179" s="45"/>
      <c r="R179" s="45"/>
      <c r="S179" s="45"/>
      <c r="U179" s="45"/>
    </row>
    <row r="180" spans="12:21" ht="13.2">
      <c r="L180" s="5"/>
      <c r="M180" s="45"/>
      <c r="N180" s="45"/>
      <c r="O180" s="45"/>
      <c r="P180" s="45"/>
      <c r="Q180" s="45"/>
      <c r="R180" s="45"/>
      <c r="S180" s="45"/>
      <c r="U180" s="45"/>
    </row>
    <row r="181" spans="12:21" ht="13.2">
      <c r="L181" s="5"/>
      <c r="M181" s="45"/>
      <c r="N181" s="45"/>
      <c r="O181" s="45"/>
      <c r="P181" s="45"/>
      <c r="Q181" s="45"/>
      <c r="R181" s="45"/>
      <c r="S181" s="45"/>
      <c r="U181" s="45"/>
    </row>
    <row r="182" spans="12:21" ht="13.2">
      <c r="L182" s="5"/>
      <c r="M182" s="45"/>
      <c r="N182" s="45"/>
      <c r="O182" s="45"/>
      <c r="P182" s="45"/>
      <c r="Q182" s="45"/>
      <c r="R182" s="45"/>
      <c r="S182" s="45"/>
      <c r="U182" s="45"/>
    </row>
  </sheetData>
  <sheetProtection password="CC17" sheet="1" objects="1" scenarios="1"/>
  <phoneticPr fontId="2" type="noConversion"/>
  <printOptions horizontalCentered="1" verticalCentered="1"/>
  <pageMargins left="0.78740157480314998" right="0.2" top="0.39370078740157499" bottom="0.82677165354330695" header="0.511811023622047" footer="0.511811023622047"/>
  <pageSetup paperSize="9" orientation="portrait" blackAndWhite="1" horizontalDpi="300" verticalDpi="300" r:id="rId1"/>
  <headerFooter alignWithMargins="0">
    <oddFooter xml:space="preserve">&amp;C&amp;8
Vejlby Landbrugsskole, udskrift: &amp;D, kl. &amp;T&amp;8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>
    <pageSetUpPr fitToPage="1"/>
  </sheetPr>
  <dimension ref="A1:AJ120"/>
  <sheetViews>
    <sheetView topLeftCell="A65" zoomScaleNormal="100" workbookViewId="0">
      <selection activeCell="N27" sqref="N27"/>
    </sheetView>
  </sheetViews>
  <sheetFormatPr defaultColWidth="10.6640625" defaultRowHeight="13.2"/>
  <cols>
    <col min="1" max="1" width="2" style="1" customWidth="1"/>
    <col min="2" max="2" width="17.5546875" style="1" customWidth="1"/>
    <col min="3" max="3" width="6" style="1" customWidth="1"/>
    <col min="4" max="4" width="8.109375" style="2" customWidth="1"/>
    <col min="5" max="5" width="1.88671875" style="2" customWidth="1"/>
    <col min="6" max="6" width="7.88671875" style="21" customWidth="1"/>
    <col min="7" max="7" width="7.88671875" style="2" customWidth="1"/>
    <col min="8" max="8" width="7.88671875" style="21" customWidth="1"/>
    <col min="9" max="9" width="7.88671875" style="2" customWidth="1"/>
    <col min="10" max="10" width="7.88671875" style="21" customWidth="1"/>
    <col min="11" max="11" width="7.88671875" style="2" customWidth="1"/>
    <col min="12" max="12" width="7.88671875" style="21" customWidth="1"/>
    <col min="13" max="13" width="7.88671875" style="2" customWidth="1"/>
    <col min="14" max="14" width="7.88671875" style="21" customWidth="1"/>
    <col min="15" max="15" width="6.109375" style="2" customWidth="1"/>
    <col min="16" max="16" width="2" style="2" customWidth="1"/>
    <col min="17" max="17" width="8.44140625" style="2" customWidth="1"/>
    <col min="18" max="18" width="4.44140625" style="1" customWidth="1"/>
    <col min="19" max="19" width="10.6640625" style="2" customWidth="1"/>
    <col min="20" max="20" width="5.44140625" style="1" customWidth="1"/>
    <col min="21" max="21" width="6.33203125" style="2" customWidth="1"/>
    <col min="22" max="22" width="7.88671875" style="1" customWidth="1"/>
    <col min="23" max="23" width="10.6640625" style="2" customWidth="1"/>
    <col min="24" max="24" width="5.44140625" style="1" customWidth="1"/>
    <col min="25" max="25" width="6.33203125" style="1" customWidth="1"/>
    <col min="26" max="26" width="7.88671875" style="1" customWidth="1"/>
    <col min="27" max="27" width="10.5546875" style="1" customWidth="1"/>
    <col min="28" max="28" width="11.109375" style="1" customWidth="1"/>
    <col min="29" max="34" width="5.88671875" style="1" customWidth="1"/>
    <col min="35" max="36" width="6.33203125" style="1" customWidth="1"/>
    <col min="37" max="16384" width="10.6640625" style="1"/>
  </cols>
  <sheetData>
    <row r="1" spans="1:36" ht="17.399999999999999">
      <c r="A1" s="37" t="str">
        <f>VLOOKUP($F$3,$AA$4:$AC$8,3)</f>
        <v>5 ÅRS OVERSIGT SELSKAB</v>
      </c>
      <c r="R1" s="111" t="str">
        <f>Indtast!R1</f>
        <v>© 31.05.13 CHA</v>
      </c>
    </row>
    <row r="2" spans="1:36" s="35" customFormat="1" ht="12.75" customHeight="1">
      <c r="A2" s="21" t="s">
        <v>49</v>
      </c>
      <c r="B2" s="74"/>
      <c r="D2" s="36"/>
      <c r="F2" s="97">
        <v>2</v>
      </c>
      <c r="G2" s="21" t="s">
        <v>91</v>
      </c>
      <c r="I2" s="36"/>
      <c r="K2" s="36"/>
      <c r="M2" s="36"/>
      <c r="O2" s="36"/>
      <c r="P2" s="36"/>
      <c r="Q2" s="36"/>
      <c r="S2" s="36"/>
      <c r="U2" s="36"/>
      <c r="W2" s="36"/>
    </row>
    <row r="3" spans="1:36" ht="12.75" customHeight="1">
      <c r="A3" s="21" t="s">
        <v>50</v>
      </c>
      <c r="B3" s="74"/>
      <c r="C3" s="17"/>
      <c r="D3" s="17"/>
      <c r="E3" s="17"/>
      <c r="F3" s="97">
        <v>5</v>
      </c>
      <c r="G3" s="24" t="s">
        <v>82</v>
      </c>
      <c r="H3" s="17"/>
      <c r="I3" s="17"/>
      <c r="J3" s="17"/>
      <c r="K3" s="17"/>
      <c r="L3" s="17"/>
      <c r="M3" s="17"/>
      <c r="N3" s="17"/>
      <c r="O3" s="17"/>
      <c r="P3" s="7"/>
      <c r="Q3" s="8"/>
      <c r="R3" s="9"/>
      <c r="S3" s="1"/>
      <c r="T3" s="6"/>
      <c r="U3" s="8"/>
      <c r="V3" s="9"/>
      <c r="W3" s="1"/>
    </row>
    <row r="4" spans="1:36" ht="12.75" customHeight="1">
      <c r="A4" s="21" t="s">
        <v>51</v>
      </c>
      <c r="B4" s="74"/>
      <c r="C4" s="17"/>
      <c r="D4" s="17"/>
      <c r="E4" s="17"/>
      <c r="F4" s="17"/>
      <c r="G4" s="104"/>
      <c r="H4" s="17"/>
      <c r="I4" s="17"/>
      <c r="J4" s="17"/>
      <c r="K4" s="17"/>
      <c r="L4" s="17"/>
      <c r="M4" s="17"/>
      <c r="N4" s="17"/>
      <c r="O4" s="17"/>
      <c r="P4" s="7"/>
      <c r="Q4" s="8"/>
      <c r="R4" s="9"/>
      <c r="S4" s="6"/>
      <c r="T4" s="6"/>
      <c r="U4" s="8"/>
      <c r="V4" s="9"/>
      <c r="W4" s="1"/>
      <c r="AA4" s="1">
        <v>1</v>
      </c>
      <c r="AB4" s="21" t="s">
        <v>76</v>
      </c>
      <c r="AC4" s="21" t="s">
        <v>86</v>
      </c>
    </row>
    <row r="5" spans="1:36" ht="7.5" customHeight="1">
      <c r="A5" s="21"/>
      <c r="B5" s="2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7"/>
      <c r="Q5" s="8"/>
      <c r="R5" s="9"/>
      <c r="S5" s="6"/>
      <c r="T5" s="6"/>
      <c r="U5" s="8"/>
      <c r="V5" s="9"/>
      <c r="W5" s="1"/>
      <c r="AA5" s="1">
        <v>2</v>
      </c>
      <c r="AB5" s="21" t="s">
        <v>73</v>
      </c>
      <c r="AC5" s="21" t="s">
        <v>87</v>
      </c>
      <c r="AD5" s="58"/>
      <c r="AE5" s="58"/>
    </row>
    <row r="6" spans="1:36" s="58" customFormat="1" ht="21.75" customHeight="1">
      <c r="A6" s="37" t="s">
        <v>45</v>
      </c>
      <c r="B6" s="61"/>
      <c r="C6" s="61"/>
      <c r="E6" s="59"/>
      <c r="F6" s="122">
        <v>2008</v>
      </c>
      <c r="G6" s="11"/>
      <c r="H6" s="11">
        <f>F6+1</f>
        <v>2009</v>
      </c>
      <c r="I6" s="11"/>
      <c r="J6" s="11">
        <f>H6+1</f>
        <v>2010</v>
      </c>
      <c r="K6" s="11"/>
      <c r="L6" s="11">
        <f>J6+1</f>
        <v>2011</v>
      </c>
      <c r="M6" s="11"/>
      <c r="N6" s="11">
        <f>L6+1</f>
        <v>2012</v>
      </c>
      <c r="O6" s="11"/>
      <c r="P6" s="62"/>
      <c r="Q6" s="136" t="str">
        <f>VLOOKUP($F$3,$AA$4:$AC$8,2)</f>
        <v>Gns 5 år</v>
      </c>
      <c r="R6" s="136"/>
      <c r="S6" s="59"/>
      <c r="T6" s="62"/>
      <c r="U6" s="59"/>
      <c r="V6" s="59"/>
      <c r="W6" s="59"/>
      <c r="AA6" s="6">
        <v>3</v>
      </c>
      <c r="AB6" s="21" t="s">
        <v>74</v>
      </c>
      <c r="AC6" s="21" t="s">
        <v>88</v>
      </c>
      <c r="AD6" s="14"/>
      <c r="AE6" s="14"/>
    </row>
    <row r="7" spans="1:36">
      <c r="D7" s="12"/>
      <c r="E7" s="13"/>
      <c r="F7" s="13"/>
      <c r="G7" s="22" t="s">
        <v>48</v>
      </c>
      <c r="H7" s="13"/>
      <c r="I7" s="22" t="s">
        <v>48</v>
      </c>
      <c r="J7" s="13"/>
      <c r="K7" s="22" t="s">
        <v>48</v>
      </c>
      <c r="L7" s="13"/>
      <c r="M7" s="22" t="s">
        <v>48</v>
      </c>
      <c r="N7" s="13"/>
      <c r="O7" s="22" t="s">
        <v>48</v>
      </c>
      <c r="Q7" s="91"/>
      <c r="R7" s="92" t="s">
        <v>48</v>
      </c>
      <c r="T7" s="6"/>
      <c r="V7" s="2"/>
      <c r="Z7" s="6"/>
      <c r="AA7" s="6">
        <v>4</v>
      </c>
      <c r="AB7" s="21" t="s">
        <v>75</v>
      </c>
      <c r="AC7" s="21" t="s">
        <v>89</v>
      </c>
      <c r="AF7" s="14"/>
      <c r="AG7" s="14"/>
      <c r="AH7" s="14"/>
      <c r="AI7" s="14"/>
      <c r="AJ7" s="14"/>
    </row>
    <row r="8" spans="1:36">
      <c r="B8" s="21" t="s">
        <v>85</v>
      </c>
      <c r="D8" s="12"/>
      <c r="E8" s="13"/>
      <c r="F8" s="40"/>
      <c r="G8" s="57" t="e">
        <f>IF(AntalSelskabsÅr&lt;F120,"",IF($F$2=1,"",F8/F$8*100))</f>
        <v>#DIV/0!</v>
      </c>
      <c r="H8" s="74"/>
      <c r="I8" s="57" t="e">
        <f>IF(AntalSelskabsÅr&lt;H120,"",IF($F$2=1,"",H8/H$8*100))</f>
        <v>#DIV/0!</v>
      </c>
      <c r="J8" s="74"/>
      <c r="K8" s="57" t="e">
        <f>IF(AntalSelskabsÅr&lt;J120,"",IF($F$2=1,"",J8/J$8*100))</f>
        <v>#DIV/0!</v>
      </c>
      <c r="L8" s="74"/>
      <c r="M8" s="57" t="e">
        <f>IF(AntalSelskabsÅr&lt;L120,"",IF($F$2=1,"",L8/L$8*100))</f>
        <v>#DIV/0!</v>
      </c>
      <c r="N8" s="74"/>
      <c r="O8" s="57" t="e">
        <f>IF(AntalSelskabsÅr&lt;N120,"",IF($F$2=1,"",N8/N$8*100))</f>
        <v>#DIV/0!</v>
      </c>
      <c r="P8" s="22"/>
      <c r="Q8" s="84">
        <f t="shared" ref="Q8:Q33" si="0">(F8+H8+J8+L8+N8)/AntalSelskabsÅr</f>
        <v>0</v>
      </c>
      <c r="R8" s="120" t="e">
        <f>IF($F$2=1,"",Q8/Q$8*100)</f>
        <v>#DIV/0!</v>
      </c>
      <c r="S8" s="1"/>
      <c r="T8" s="6"/>
      <c r="U8" s="15"/>
      <c r="V8" s="15"/>
      <c r="W8" s="1"/>
      <c r="X8" s="16"/>
      <c r="Y8" s="16"/>
      <c r="Z8" s="6"/>
      <c r="AA8" s="6">
        <v>5</v>
      </c>
      <c r="AB8" s="21" t="s">
        <v>70</v>
      </c>
      <c r="AC8" s="21" t="s">
        <v>90</v>
      </c>
    </row>
    <row r="9" spans="1:36">
      <c r="B9" s="21" t="s">
        <v>120</v>
      </c>
      <c r="D9" s="12"/>
      <c r="E9" s="13"/>
      <c r="F9" s="40"/>
      <c r="G9" s="57" t="e">
        <f>IF(AntalSelskabsÅr&lt;F120,"",IF($F$2=1,"",F9/F$8*100))</f>
        <v>#DIV/0!</v>
      </c>
      <c r="H9" s="74"/>
      <c r="I9" s="57" t="e">
        <f>IF(AntalSelskabsÅr&lt;H120,"",IF($F$2=1,"",H9/H$8*100))</f>
        <v>#DIV/0!</v>
      </c>
      <c r="J9" s="74"/>
      <c r="K9" s="57" t="e">
        <f>IF(AntalSelskabsÅr&lt;J120,"",IF($F$2=1,"",J9/J$8*100))</f>
        <v>#DIV/0!</v>
      </c>
      <c r="L9" s="74"/>
      <c r="M9" s="57" t="e">
        <f>IF(AntalSelskabsÅr&lt;L120,"",IF($F$2=1,"",L9/L$8*100))</f>
        <v>#DIV/0!</v>
      </c>
      <c r="N9" s="74"/>
      <c r="O9" s="57" t="e">
        <f>IF(AntalSelskabsÅr&lt;N120,"",IF($F$2=1,"",N9/N$8*100))</f>
        <v>#DIV/0!</v>
      </c>
      <c r="P9" s="22"/>
      <c r="Q9" s="84">
        <f t="shared" si="0"/>
        <v>0</v>
      </c>
      <c r="R9" s="120" t="e">
        <f>IF($F$2=1,"",Q9/Q$8*100)</f>
        <v>#DIV/0!</v>
      </c>
      <c r="S9" s="1"/>
      <c r="T9" s="6"/>
      <c r="U9" s="15"/>
      <c r="V9" s="15"/>
      <c r="W9" s="1"/>
      <c r="X9" s="16"/>
      <c r="Y9" s="16"/>
      <c r="Z9" s="6"/>
    </row>
    <row r="10" spans="1:36" s="21" customFormat="1">
      <c r="A10" s="10"/>
      <c r="B10" s="21" t="s">
        <v>112</v>
      </c>
      <c r="C10" s="10"/>
      <c r="D10" s="18"/>
      <c r="E10" s="18"/>
      <c r="F10" s="40"/>
      <c r="G10" s="57" t="e">
        <f>IF(AntalSelskabsÅr&lt;F120,"",IF($F$2=1,F10/F$10*100,F10/F$8*100))</f>
        <v>#DIV/0!</v>
      </c>
      <c r="H10" s="74"/>
      <c r="I10" s="57" t="e">
        <f>IF(AntalSelskabsÅr&lt;H120,"",IF($F$2=1,H10/H$10*100,H10/H$8*100))</f>
        <v>#DIV/0!</v>
      </c>
      <c r="J10" s="74"/>
      <c r="K10" s="57" t="e">
        <f>IF(AntalSelskabsÅr&lt;J120,"",IF($F$2=1,J10/J$10*100,J10/J$8*100))</f>
        <v>#DIV/0!</v>
      </c>
      <c r="L10" s="74"/>
      <c r="M10" s="57" t="e">
        <f>IF(AntalSelskabsÅr&lt;L120,"",IF($F$2=1,L10/L$10*100,L10/L$8*100))</f>
        <v>#DIV/0!</v>
      </c>
      <c r="N10" s="74"/>
      <c r="O10" s="57" t="e">
        <f>IF(AntalSelskabsÅr&lt;N120,"",IF($F$2=1,N10/N$10*100,N10/N$8*100))</f>
        <v>#DIV/0!</v>
      </c>
      <c r="Q10" s="84">
        <f t="shared" si="0"/>
        <v>0</v>
      </c>
      <c r="R10" s="120" t="e">
        <f>IF($F$2=1,Q10/Q$10*100,Q10/Q$8*100)</f>
        <v>#DIV/0!</v>
      </c>
      <c r="S10" s="5"/>
      <c r="T10" s="5"/>
      <c r="U10" s="5"/>
      <c r="V10" s="20"/>
      <c r="W10" s="5"/>
      <c r="X10" s="5"/>
      <c r="Y10" s="20"/>
    </row>
    <row r="11" spans="1:36" s="21" customFormat="1">
      <c r="B11" s="21" t="s">
        <v>121</v>
      </c>
      <c r="D11" s="22"/>
      <c r="E11" s="22"/>
      <c r="F11" s="40"/>
      <c r="G11" s="57" t="e">
        <f>IF(AntalSelskabsÅr&lt;F120,"",IF($F$2=1,F11/F$10*100,F11/F$8*100))</f>
        <v>#DIV/0!</v>
      </c>
      <c r="H11" s="74"/>
      <c r="I11" s="57" t="e">
        <f>IF(AntalSelskabsÅr&lt;H120,"",IF($F$2=1,H11/H$10*100,H11/H$8*100))</f>
        <v>#DIV/0!</v>
      </c>
      <c r="J11" s="74"/>
      <c r="K11" s="57" t="e">
        <f>IF(AntalSelskabsÅr&lt;J120,"",IF($F$2=1,J11/J$10*100,J11/J$8*100))</f>
        <v>#DIV/0!</v>
      </c>
      <c r="L11" s="74"/>
      <c r="M11" s="57" t="e">
        <f>IF(AntalSelskabsÅr&lt;L120,"",IF($F$2=1,L11/L$10*100,L11/L$8*100))</f>
        <v>#DIV/0!</v>
      </c>
      <c r="N11" s="74"/>
      <c r="O11" s="57" t="e">
        <f>IF(AntalSelskabsÅr&lt;N120,"",IF($F$2=1,N11/N$10*100,N11/N$8*100))</f>
        <v>#DIV/0!</v>
      </c>
      <c r="Q11" s="84">
        <f t="shared" si="0"/>
        <v>0</v>
      </c>
      <c r="R11" s="120" t="e">
        <f t="shared" ref="R11:R33" si="1">IF($F$2=1,Q11/Q$10*100,Q11/Q$8*100)</f>
        <v>#DIV/0!</v>
      </c>
      <c r="S11" s="5"/>
      <c r="T11" s="5"/>
      <c r="U11" s="5"/>
      <c r="V11" s="20"/>
      <c r="W11" s="5"/>
      <c r="X11" s="5"/>
      <c r="Y11" s="20"/>
    </row>
    <row r="12" spans="1:36" s="21" customFormat="1">
      <c r="A12" s="10"/>
      <c r="B12" s="21" t="s">
        <v>122</v>
      </c>
      <c r="D12" s="22"/>
      <c r="E12" s="22"/>
      <c r="F12" s="40"/>
      <c r="G12" s="57" t="e">
        <f>IF(AntalSelskabsÅr&lt;F120,"",IF($F$2=1,F12/F$10*100,F12/F$8*100))</f>
        <v>#DIV/0!</v>
      </c>
      <c r="H12" s="74"/>
      <c r="I12" s="57" t="e">
        <f>IF(AntalSelskabsÅr&lt;H120,"",IF($F$2=1,H12/H$10*100,H12/H$8*100))</f>
        <v>#DIV/0!</v>
      </c>
      <c r="J12" s="74"/>
      <c r="K12" s="57" t="e">
        <f>IF(AntalSelskabsÅr&lt;J120,"",IF($F$2=1,J12/J$10*100,J12/J$8*100))</f>
        <v>#DIV/0!</v>
      </c>
      <c r="L12" s="74"/>
      <c r="M12" s="57" t="e">
        <f>IF(AntalSelskabsÅr&lt;L120,"",IF($F$2=1,L12/L$10*100,L12/L$8*100))</f>
        <v>#DIV/0!</v>
      </c>
      <c r="N12" s="74"/>
      <c r="O12" s="57" t="e">
        <f>IF(AntalSelskabsÅr&lt;N120,"",IF($F$2=1,N12/N$10*100,N12/N$8*100))</f>
        <v>#DIV/0!</v>
      </c>
      <c r="Q12" s="84">
        <f t="shared" si="0"/>
        <v>0</v>
      </c>
      <c r="R12" s="120" t="e">
        <f t="shared" si="1"/>
        <v>#DIV/0!</v>
      </c>
      <c r="S12" s="5"/>
      <c r="T12" s="5"/>
      <c r="U12" s="5"/>
      <c r="V12" s="20"/>
      <c r="W12" s="5"/>
      <c r="X12" s="5"/>
      <c r="Y12" s="20"/>
    </row>
    <row r="13" spans="1:36">
      <c r="B13" s="21" t="s">
        <v>123</v>
      </c>
      <c r="F13" s="40"/>
      <c r="G13" s="57" t="e">
        <f>IF(AntalSelskabsÅr&lt;F120,"",IF($F$2=1,F13/F$10*100,F13/F$8*100))</f>
        <v>#DIV/0!</v>
      </c>
      <c r="H13" s="74"/>
      <c r="I13" s="57" t="e">
        <f>IF(AntalSelskabsÅr&lt;H120,"",IF($F$2=1,H13/H$10*100,H13/H$8*100))</f>
        <v>#DIV/0!</v>
      </c>
      <c r="J13" s="74"/>
      <c r="K13" s="57" t="e">
        <f>IF(AntalSelskabsÅr&lt;J120,"",IF($F$2=1,J13/J$10*100,J13/J$8*100))</f>
        <v>#DIV/0!</v>
      </c>
      <c r="L13" s="74"/>
      <c r="M13" s="57" t="e">
        <f>IF(AntalSelskabsÅr&lt;L120,"",IF($F$2=1,L13/L$10*100,L13/L$8*100))</f>
        <v>#DIV/0!</v>
      </c>
      <c r="N13" s="74"/>
      <c r="O13" s="57" t="e">
        <f>IF(AntalSelskabsÅr&lt;N120,"",IF($F$2=1,N13/N$10*100,N13/N$8*100))</f>
        <v>#DIV/0!</v>
      </c>
      <c r="P13" s="22"/>
      <c r="Q13" s="84">
        <f t="shared" si="0"/>
        <v>0</v>
      </c>
      <c r="R13" s="120" t="e">
        <f t="shared" si="1"/>
        <v>#DIV/0!</v>
      </c>
    </row>
    <row r="14" spans="1:36" s="21" customFormat="1" ht="6" customHeight="1"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84"/>
      <c r="R14" s="120"/>
      <c r="S14" s="5"/>
      <c r="T14" s="5"/>
      <c r="U14" s="5"/>
      <c r="V14" s="20"/>
      <c r="W14" s="5"/>
      <c r="X14" s="5"/>
      <c r="Y14" s="20"/>
    </row>
    <row r="15" spans="1:36" s="10" customFormat="1">
      <c r="A15" s="10" t="s">
        <v>124</v>
      </c>
      <c r="D15" s="18"/>
      <c r="E15" s="18"/>
      <c r="F15" s="134">
        <f>SUM(F8:F14)</f>
        <v>0</v>
      </c>
      <c r="G15" s="63" t="e">
        <f>IF(AntalSelskabsÅr&lt;F$120,"",IF($F$2=1,F15/F$10*100,F15/F$8*100))</f>
        <v>#DIV/0!</v>
      </c>
      <c r="H15" s="134">
        <f>SUM(H8:H14)</f>
        <v>0</v>
      </c>
      <c r="I15" s="63" t="e">
        <f>IF(AntalSelskabsÅr&lt;H$120,"",IF($F$2=1,H15/H$10*100,H15/H$8*100))</f>
        <v>#DIV/0!</v>
      </c>
      <c r="J15" s="134">
        <f>SUM(J8:J14)</f>
        <v>0</v>
      </c>
      <c r="K15" s="63" t="e">
        <f>IF(AntalSelskabsÅr&lt;J$120,"",IF($F$2=1,J15/J$10*100,J15/J$8*100))</f>
        <v>#DIV/0!</v>
      </c>
      <c r="L15" s="134">
        <f>SUM(L8:L14)</f>
        <v>0</v>
      </c>
      <c r="M15" s="63" t="e">
        <f>IF(AntalSelskabsÅr&lt;L$120,"",IF($F$2=1,L15/L$10*100,L15/L$8*100))</f>
        <v>#DIV/0!</v>
      </c>
      <c r="N15" s="134">
        <f>SUM(N8:N14)</f>
        <v>0</v>
      </c>
      <c r="O15" s="63" t="e">
        <f>IF(AntalSelskabsÅr&lt;N$120,"",IF($F$2=1,N15/N$10*100,N15/N$8*100))</f>
        <v>#DIV/0!</v>
      </c>
      <c r="Q15" s="90">
        <f t="shared" si="0"/>
        <v>0</v>
      </c>
      <c r="R15" s="121" t="e">
        <f t="shared" si="1"/>
        <v>#DIV/0!</v>
      </c>
      <c r="S15" s="19"/>
      <c r="T15" s="19"/>
      <c r="U15" s="19"/>
      <c r="V15" s="17"/>
      <c r="W15" s="19"/>
      <c r="X15" s="19"/>
      <c r="Y15" s="17"/>
    </row>
    <row r="16" spans="1:36" s="21" customFormat="1" ht="6" customHeight="1">
      <c r="Q16" s="84">
        <f t="shared" si="0"/>
        <v>0</v>
      </c>
      <c r="R16" s="120"/>
      <c r="S16" s="5"/>
      <c r="T16" s="5"/>
      <c r="U16" s="5"/>
      <c r="V16" s="20"/>
      <c r="W16" s="5"/>
      <c r="X16" s="5"/>
      <c r="Y16" s="20"/>
    </row>
    <row r="17" spans="1:25" s="21" customFormat="1">
      <c r="B17" s="21" t="s">
        <v>125</v>
      </c>
      <c r="D17" s="22"/>
      <c r="E17" s="22"/>
      <c r="F17" s="74"/>
      <c r="G17" s="57" t="e">
        <f>IF(AntalSelskabsÅr&lt;F$120,"",IF($F$2=1,F17/F$10*100,F17/F$8*100))</f>
        <v>#DIV/0!</v>
      </c>
      <c r="H17" s="74"/>
      <c r="I17" s="57" t="e">
        <f>IF(AntalSelskabsÅr&lt;H$120,"",IF($F$2=1,H17/H$10*100,H17/H$8*100))</f>
        <v>#DIV/0!</v>
      </c>
      <c r="J17" s="74"/>
      <c r="K17" s="57" t="e">
        <f>IF(AntalSelskabsÅr&lt;J$120,"",IF($F$2=1,J17/J$10*100,J17/J$8*100))</f>
        <v>#DIV/0!</v>
      </c>
      <c r="L17" s="74"/>
      <c r="M17" s="57" t="e">
        <f>IF(AntalSelskabsÅr&lt;L$120,"",IF($F$2=1,L17/L$10*100,L17/L$8*100))</f>
        <v>#DIV/0!</v>
      </c>
      <c r="N17" s="74"/>
      <c r="O17" s="57" t="e">
        <f>IF(AntalSelskabsÅr&lt;N$120,"",IF($F$2=1,N17/N$10*100,N17/N$8*100))</f>
        <v>#DIV/0!</v>
      </c>
      <c r="Q17" s="84">
        <f t="shared" si="0"/>
        <v>0</v>
      </c>
      <c r="R17" s="120" t="e">
        <f t="shared" si="1"/>
        <v>#DIV/0!</v>
      </c>
      <c r="S17" s="5"/>
      <c r="T17" s="5"/>
      <c r="U17" s="5"/>
      <c r="V17" s="20"/>
      <c r="W17" s="5"/>
      <c r="X17" s="5"/>
      <c r="Y17" s="20"/>
    </row>
    <row r="18" spans="1:25" s="21" customFormat="1">
      <c r="A18" s="10"/>
      <c r="B18" s="21" t="s">
        <v>126</v>
      </c>
      <c r="D18" s="22"/>
      <c r="E18" s="22"/>
      <c r="F18" s="74"/>
      <c r="G18" s="57" t="e">
        <f>IF(AntalSelskabsÅr&lt;F$120,"",IF($F$2=1,F18/F$10*100,F18/F$8*100))</f>
        <v>#DIV/0!</v>
      </c>
      <c r="H18" s="74"/>
      <c r="I18" s="57" t="e">
        <f>IF(AntalSelskabsÅr&lt;H$120,"",IF($F$2=1,H18/H$10*100,H18/H$8*100))</f>
        <v>#DIV/0!</v>
      </c>
      <c r="J18" s="74"/>
      <c r="K18" s="57" t="e">
        <f>IF(AntalSelskabsÅr&lt;J$120,"",IF($F$2=1,J18/J$10*100,J18/J$8*100))</f>
        <v>#DIV/0!</v>
      </c>
      <c r="L18" s="74"/>
      <c r="M18" s="57" t="e">
        <f>IF(AntalSelskabsÅr&lt;L$120,"",IF($F$2=1,L18/L$10*100,L18/L$8*100))</f>
        <v>#DIV/0!</v>
      </c>
      <c r="N18" s="74"/>
      <c r="O18" s="57" t="e">
        <f>IF(AntalSelskabsÅr&lt;N$120,"",IF($F$2=1,N18/N$10*100,N18/N$8*100))</f>
        <v>#DIV/0!</v>
      </c>
      <c r="Q18" s="84">
        <f t="shared" si="0"/>
        <v>0</v>
      </c>
      <c r="R18" s="120" t="e">
        <f t="shared" si="1"/>
        <v>#DIV/0!</v>
      </c>
      <c r="S18" s="5"/>
      <c r="T18" s="5"/>
      <c r="U18" s="5"/>
      <c r="V18" s="20"/>
      <c r="W18" s="5"/>
      <c r="X18" s="5"/>
      <c r="Y18" s="20"/>
    </row>
    <row r="19" spans="1:25" s="21" customFormat="1">
      <c r="B19" s="21" t="s">
        <v>127</v>
      </c>
      <c r="C19" s="39"/>
      <c r="D19" s="22"/>
      <c r="E19" s="22"/>
      <c r="F19" s="74"/>
      <c r="G19" s="57" t="e">
        <f>IF(AntalSelskabsÅr&lt;F$120,"",IF($F$2=1,F19/F$10*100,F19/F$8*100))</f>
        <v>#DIV/0!</v>
      </c>
      <c r="H19" s="74"/>
      <c r="I19" s="57" t="e">
        <f>IF(AntalSelskabsÅr&lt;H$120,"",IF($F$2=1,H19/H$10*100,H19/H$8*100))</f>
        <v>#DIV/0!</v>
      </c>
      <c r="J19" s="74"/>
      <c r="K19" s="57" t="e">
        <f>IF(AntalSelskabsÅr&lt;J$120,"",IF($F$2=1,J19/J$10*100,J19/J$8*100))</f>
        <v>#DIV/0!</v>
      </c>
      <c r="L19" s="74"/>
      <c r="M19" s="57" t="e">
        <f>IF(AntalSelskabsÅr&lt;L$120,"",IF($F$2=1,L19/L$10*100,L19/L$8*100))</f>
        <v>#DIV/0!</v>
      </c>
      <c r="N19" s="74"/>
      <c r="O19" s="57" t="e">
        <f>IF(AntalSelskabsÅr&lt;N$120,"",IF($F$2=1,N19/N$10*100,N19/N$8*100))</f>
        <v>#DIV/0!</v>
      </c>
      <c r="Q19" s="84">
        <f t="shared" si="0"/>
        <v>0</v>
      </c>
      <c r="R19" s="120" t="e">
        <f t="shared" si="1"/>
        <v>#DIV/0!</v>
      </c>
      <c r="T19" s="5"/>
      <c r="U19" s="5"/>
      <c r="V19" s="20"/>
      <c r="X19" s="5"/>
      <c r="Y19" s="20"/>
    </row>
    <row r="20" spans="1:25" s="21" customFormat="1">
      <c r="A20" s="10"/>
      <c r="B20" s="21" t="s">
        <v>128</v>
      </c>
      <c r="D20" s="22"/>
      <c r="E20" s="22"/>
      <c r="F20" s="74"/>
      <c r="G20" s="57" t="e">
        <f>IF(AntalSelskabsÅr&lt;F$120,"",IF($F$2=1,F20/F$10*100,F20/F$8*100))</f>
        <v>#DIV/0!</v>
      </c>
      <c r="H20" s="74"/>
      <c r="I20" s="57" t="e">
        <f>IF(AntalSelskabsÅr&lt;H$120,"",IF($F$2=1,H20/H$10*100,H20/H$8*100))</f>
        <v>#DIV/0!</v>
      </c>
      <c r="J20" s="74"/>
      <c r="K20" s="57" t="e">
        <f>IF(AntalSelskabsÅr&lt;J$120,"",IF($F$2=1,J20/J$10*100,J20/J$8*100))</f>
        <v>#DIV/0!</v>
      </c>
      <c r="L20" s="74"/>
      <c r="M20" s="57" t="e">
        <f>IF(AntalSelskabsÅr&lt;L$120,"",IF($F$2=1,L20/L$10*100,L20/L$8*100))</f>
        <v>#DIV/0!</v>
      </c>
      <c r="N20" s="74"/>
      <c r="O20" s="57" t="e">
        <f>IF(AntalSelskabsÅr&lt;N$120,"",IF($F$2=1,N20/N$10*100,N20/N$8*100))</f>
        <v>#DIV/0!</v>
      </c>
      <c r="Q20" s="84">
        <f t="shared" si="0"/>
        <v>0</v>
      </c>
      <c r="R20" s="120" t="e">
        <f t="shared" si="1"/>
        <v>#DIV/0!</v>
      </c>
      <c r="S20" s="5"/>
      <c r="T20" s="5"/>
      <c r="U20" s="5"/>
      <c r="V20" s="20"/>
      <c r="W20" s="5"/>
      <c r="X20" s="5"/>
      <c r="Y20" s="20"/>
    </row>
    <row r="21" spans="1:25" ht="6" customHeight="1">
      <c r="B21" s="2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84">
        <f t="shared" si="0"/>
        <v>0</v>
      </c>
      <c r="R21" s="120"/>
      <c r="S21" s="23"/>
      <c r="T21" s="3"/>
      <c r="U21" s="3"/>
      <c r="V21" s="4"/>
      <c r="W21" s="23"/>
      <c r="X21" s="3"/>
      <c r="Y21" s="4"/>
    </row>
    <row r="22" spans="1:25" s="10" customFormat="1">
      <c r="A22" s="10" t="s">
        <v>129</v>
      </c>
      <c r="D22" s="18"/>
      <c r="E22" s="18"/>
      <c r="F22" s="134">
        <f>SUM(F17:F20)+F15</f>
        <v>0</v>
      </c>
      <c r="G22" s="63" t="e">
        <f>IF(AntalSelskabsÅr&lt;F$120,"",IF($F$2=1,F22/F$10*100,F22/F$8*100))</f>
        <v>#DIV/0!</v>
      </c>
      <c r="H22" s="134">
        <f>SUM(H17:H20)+H15</f>
        <v>0</v>
      </c>
      <c r="I22" s="63" t="e">
        <f>IF(AntalSelskabsÅr&lt;H$120,"",IF($F$2=1,H22/H$10*100,H22/H$8*100))</f>
        <v>#DIV/0!</v>
      </c>
      <c r="J22" s="134">
        <f>SUM(J17:J20)+J15</f>
        <v>0</v>
      </c>
      <c r="K22" s="63" t="e">
        <f>IF(AntalSelskabsÅr&lt;J$120,"",IF($F$2=1,J22/J$10*100,J22/J$8*100))</f>
        <v>#DIV/0!</v>
      </c>
      <c r="L22" s="134">
        <f>SUM(L17:L20)+L15</f>
        <v>0</v>
      </c>
      <c r="M22" s="63" t="e">
        <f>IF(AntalSelskabsÅr&lt;L$120,"",IF($F$2=1,L22/L$10*100,L22/L$8*100))</f>
        <v>#DIV/0!</v>
      </c>
      <c r="N22" s="134">
        <f>SUM(N17:N20)+N15</f>
        <v>0</v>
      </c>
      <c r="O22" s="63" t="e">
        <f>IF(AntalSelskabsÅr&lt;N$120,"",IF($F$2=1,N22/N$10*100,N22/N$8*100))</f>
        <v>#DIV/0!</v>
      </c>
      <c r="Q22" s="90">
        <f t="shared" si="0"/>
        <v>0</v>
      </c>
      <c r="R22" s="121" t="e">
        <f t="shared" si="1"/>
        <v>#DIV/0!</v>
      </c>
      <c r="S22" s="19"/>
      <c r="T22" s="19"/>
      <c r="U22" s="19"/>
      <c r="V22" s="17"/>
      <c r="W22" s="19"/>
      <c r="X22" s="19"/>
      <c r="Y22" s="17"/>
    </row>
    <row r="23" spans="1:25" s="21" customFormat="1" ht="6" customHeight="1">
      <c r="A23" s="1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0"/>
      <c r="Q23" s="90">
        <f t="shared" si="0"/>
        <v>0</v>
      </c>
      <c r="R23" s="121"/>
      <c r="S23" s="5"/>
      <c r="T23" s="5"/>
      <c r="U23" s="5"/>
      <c r="V23" s="20"/>
      <c r="W23" s="5"/>
      <c r="X23" s="5"/>
      <c r="Y23" s="20"/>
    </row>
    <row r="24" spans="1:25" s="21" customFormat="1">
      <c r="B24" s="21" t="s">
        <v>92</v>
      </c>
      <c r="D24" s="22"/>
      <c r="E24" s="22"/>
      <c r="F24" s="74"/>
      <c r="G24" s="57" t="e">
        <f>IF(AntalSelskabsÅr&lt;F$120,"",IF($F$2=1,F24/F$10*100,F24/F$8*100))</f>
        <v>#DIV/0!</v>
      </c>
      <c r="H24" s="74"/>
      <c r="I24" s="57" t="e">
        <f>IF(AntalSelskabsÅr&lt;H$120,"",IF($F$2=1,H24/H$10*100,H24/H$8*100))</f>
        <v>#DIV/0!</v>
      </c>
      <c r="J24" s="74"/>
      <c r="K24" s="57" t="e">
        <f>IF(AntalSelskabsÅr&lt;J$120,"",IF($F$2=1,J24/J$10*100,J24/J$8*100))</f>
        <v>#DIV/0!</v>
      </c>
      <c r="L24" s="74"/>
      <c r="M24" s="57" t="e">
        <f>IF(AntalSelskabsÅr&lt;L$120,"",IF($F$2=1,L24/L$10*100,L24/L$8*100))</f>
        <v>#DIV/0!</v>
      </c>
      <c r="N24" s="74"/>
      <c r="O24" s="57" t="e">
        <f>IF(AntalSelskabsÅr&lt;N$120,"",IF($F$2=1,N24/N$10*100,N24/N$8*100))</f>
        <v>#DIV/0!</v>
      </c>
      <c r="Q24" s="84">
        <f t="shared" si="0"/>
        <v>0</v>
      </c>
      <c r="R24" s="120" t="e">
        <f t="shared" si="1"/>
        <v>#DIV/0!</v>
      </c>
      <c r="S24" s="5"/>
      <c r="T24" s="5"/>
      <c r="U24" s="5"/>
      <c r="V24" s="20"/>
      <c r="W24" s="5"/>
      <c r="X24" s="5"/>
      <c r="Y24" s="20"/>
    </row>
    <row r="25" spans="1:25" s="21" customFormat="1">
      <c r="B25" s="38" t="s">
        <v>57</v>
      </c>
      <c r="D25" s="22"/>
      <c r="E25" s="22"/>
      <c r="F25" s="78"/>
      <c r="G25" s="57"/>
      <c r="H25" s="78"/>
      <c r="I25" s="57"/>
      <c r="J25" s="78"/>
      <c r="K25" s="57"/>
      <c r="L25" s="78"/>
      <c r="M25" s="57"/>
      <c r="N25" s="78"/>
      <c r="O25" s="57"/>
      <c r="Q25" s="84"/>
      <c r="R25" s="120"/>
      <c r="S25" s="5"/>
      <c r="T25" s="5"/>
      <c r="U25" s="5"/>
      <c r="V25" s="20"/>
      <c r="W25" s="5"/>
      <c r="X25" s="5"/>
      <c r="Y25" s="20"/>
    </row>
    <row r="26" spans="1:25" s="21" customFormat="1">
      <c r="B26" s="38" t="s">
        <v>132</v>
      </c>
      <c r="D26" s="22"/>
      <c r="E26" s="22"/>
      <c r="F26" s="13">
        <f>F27-F25</f>
        <v>0</v>
      </c>
      <c r="G26" s="57"/>
      <c r="H26" s="13">
        <f>H27-H25</f>
        <v>0</v>
      </c>
      <c r="I26" s="57"/>
      <c r="J26" s="13">
        <f>J27-J25</f>
        <v>0</v>
      </c>
      <c r="K26" s="57"/>
      <c r="L26" s="13">
        <f>L27-L25</f>
        <v>0</v>
      </c>
      <c r="M26" s="57"/>
      <c r="N26" s="13">
        <f>N27-N25</f>
        <v>0</v>
      </c>
      <c r="O26" s="57"/>
      <c r="Q26" s="84"/>
      <c r="R26" s="120"/>
      <c r="S26" s="5"/>
      <c r="T26" s="5"/>
      <c r="U26" s="5"/>
      <c r="V26" s="20"/>
      <c r="W26" s="5"/>
      <c r="X26" s="5"/>
      <c r="Y26" s="20"/>
    </row>
    <row r="27" spans="1:25" s="21" customFormat="1">
      <c r="A27" s="10"/>
      <c r="B27" s="21" t="s">
        <v>133</v>
      </c>
      <c r="D27" s="22"/>
      <c r="E27" s="22"/>
      <c r="F27" s="74"/>
      <c r="G27" s="57" t="e">
        <f>IF(AntalSelskabsÅr&lt;F$120,"",IF($F$2=1,F27/F$10*100,F27/F$8*100))</f>
        <v>#DIV/0!</v>
      </c>
      <c r="H27" s="74"/>
      <c r="I27" s="57" t="e">
        <f>IF(AntalSelskabsÅr&lt;H$120,"",IF($F$2=1,H27/H$10*100,H27/H$8*100))</f>
        <v>#DIV/0!</v>
      </c>
      <c r="J27" s="74"/>
      <c r="K27" s="57" t="e">
        <f>IF(AntalSelskabsÅr&lt;J$120,"",IF($F$2=1,J27/J$10*100,J27/J$8*100))</f>
        <v>#DIV/0!</v>
      </c>
      <c r="L27" s="74"/>
      <c r="M27" s="57" t="e">
        <f>IF(AntalSelskabsÅr&lt;L$120,"",IF($F$2=1,L27/L$10*100,L27/L$8*100))</f>
        <v>#DIV/0!</v>
      </c>
      <c r="N27" s="74"/>
      <c r="O27" s="57" t="e">
        <f>IF(AntalSelskabsÅr&lt;N$120,"",IF($F$2=1,N27/N$10*100,N27/N$8*100))</f>
        <v>#DIV/0!</v>
      </c>
      <c r="Q27" s="84">
        <f t="shared" si="0"/>
        <v>0</v>
      </c>
      <c r="R27" s="120" t="e">
        <f t="shared" si="1"/>
        <v>#DIV/0!</v>
      </c>
      <c r="S27" s="5"/>
      <c r="T27" s="5"/>
      <c r="U27" s="5"/>
      <c r="V27" s="20"/>
      <c r="W27" s="5"/>
      <c r="X27" s="5"/>
      <c r="Y27" s="20"/>
    </row>
    <row r="28" spans="1:25" s="21" customFormat="1" ht="6" customHeight="1">
      <c r="A28" s="10"/>
      <c r="D28" s="22"/>
      <c r="E28" s="22"/>
      <c r="F28" s="22"/>
      <c r="G28" s="57"/>
      <c r="H28" s="22"/>
      <c r="I28" s="57"/>
      <c r="J28" s="22"/>
      <c r="K28" s="57"/>
      <c r="L28" s="22"/>
      <c r="M28" s="57"/>
      <c r="N28" s="22"/>
      <c r="O28" s="57"/>
      <c r="Q28" s="84"/>
      <c r="R28" s="121"/>
      <c r="S28" s="5"/>
      <c r="T28" s="5"/>
      <c r="U28" s="5"/>
      <c r="V28" s="20"/>
      <c r="W28" s="5"/>
      <c r="X28" s="5"/>
      <c r="Y28" s="20"/>
    </row>
    <row r="29" spans="1:25" s="10" customFormat="1">
      <c r="A29" s="10" t="s">
        <v>19</v>
      </c>
      <c r="D29" s="18"/>
      <c r="E29" s="18"/>
      <c r="F29" s="134">
        <f>F22+F27+F24</f>
        <v>0</v>
      </c>
      <c r="G29" s="63" t="e">
        <f>IF(AntalSelskabsÅr&lt;F$120,"",IF($F$2=1,F29/F$10*100,F29/F$8*100))</f>
        <v>#DIV/0!</v>
      </c>
      <c r="H29" s="134">
        <f>H22+H27+H24</f>
        <v>0</v>
      </c>
      <c r="I29" s="63" t="e">
        <f>IF(AntalSelskabsÅr&lt;H$120,"",IF($F$2=1,H29/H$10*100,H29/H$8*100))</f>
        <v>#DIV/0!</v>
      </c>
      <c r="J29" s="134">
        <f>J22+J27+J24</f>
        <v>0</v>
      </c>
      <c r="K29" s="63" t="e">
        <f>IF(AntalSelskabsÅr&lt;J$120,"",IF($F$2=1,J29/J$10*100,J29/J$8*100))</f>
        <v>#DIV/0!</v>
      </c>
      <c r="L29" s="134">
        <f>L22+L27+L24</f>
        <v>0</v>
      </c>
      <c r="M29" s="63" t="e">
        <f>IF(AntalSelskabsÅr&lt;L$120,"",IF($F$2=1,L29/L$10*100,L29/L$8*100))</f>
        <v>#DIV/0!</v>
      </c>
      <c r="N29" s="134">
        <f>N22+N27+N24</f>
        <v>0</v>
      </c>
      <c r="O29" s="63" t="e">
        <f>IF(AntalSelskabsÅr&lt;N$120,"",IF($F$2=1,N29/N$10*100,N29/N$8*100))</f>
        <v>#DIV/0!</v>
      </c>
      <c r="Q29" s="90">
        <f t="shared" si="0"/>
        <v>0</v>
      </c>
      <c r="R29" s="121" t="e">
        <f t="shared" si="1"/>
        <v>#DIV/0!</v>
      </c>
      <c r="S29" s="19"/>
      <c r="T29" s="19"/>
      <c r="U29" s="19"/>
      <c r="V29" s="17"/>
      <c r="W29" s="19"/>
      <c r="X29" s="19"/>
      <c r="Y29" s="17"/>
    </row>
    <row r="30" spans="1:25" s="10" customFormat="1" ht="6" customHeight="1">
      <c r="D30" s="18"/>
      <c r="E30" s="18"/>
      <c r="F30" s="134"/>
      <c r="G30" s="63"/>
      <c r="H30" s="134"/>
      <c r="I30" s="63"/>
      <c r="J30" s="134"/>
      <c r="K30" s="63"/>
      <c r="L30" s="134"/>
      <c r="M30" s="63"/>
      <c r="N30" s="134"/>
      <c r="O30" s="63"/>
      <c r="Q30" s="90"/>
      <c r="R30" s="121"/>
      <c r="S30" s="19"/>
      <c r="T30" s="19"/>
      <c r="U30" s="19"/>
      <c r="V30" s="17"/>
      <c r="W30" s="19"/>
      <c r="X30" s="19"/>
      <c r="Y30" s="17"/>
    </row>
    <row r="31" spans="1:25" s="21" customFormat="1">
      <c r="A31" s="10"/>
      <c r="B31" s="21" t="s">
        <v>106</v>
      </c>
      <c r="D31" s="22"/>
      <c r="E31" s="22"/>
      <c r="F31" s="74"/>
      <c r="G31" s="57" t="e">
        <f>IF(AntalSelskabsÅr&lt;F$120,"",IF($F$2=1,F31/F$10*100,F31/F$8*100))</f>
        <v>#DIV/0!</v>
      </c>
      <c r="H31" s="74"/>
      <c r="I31" s="57" t="e">
        <f>IF(AntalSelskabsÅr&lt;H$120,"",IF($F$2=1,H31/H$10*100,H31/H$8*100))</f>
        <v>#DIV/0!</v>
      </c>
      <c r="J31" s="74"/>
      <c r="K31" s="57" t="e">
        <f>IF(AntalSelskabsÅr&lt;J$120,"",IF($F$2=1,J31/J$10*100,J31/J$8*100))</f>
        <v>#DIV/0!</v>
      </c>
      <c r="L31" s="74"/>
      <c r="M31" s="57" t="e">
        <f>IF(AntalSelskabsÅr&lt;L$120,"",IF($F$2=1,L31/L$10*100,L31/L$8*100))</f>
        <v>#DIV/0!</v>
      </c>
      <c r="N31" s="74"/>
      <c r="O31" s="57" t="e">
        <f>IF(AntalSelskabsÅr&lt;N$120,"",IF($F$2=1,N31/N$10*100,N31/N$8*100))</f>
        <v>#DIV/0!</v>
      </c>
      <c r="Q31" s="84">
        <f t="shared" si="0"/>
        <v>0</v>
      </c>
      <c r="R31" s="120" t="e">
        <f t="shared" si="1"/>
        <v>#DIV/0!</v>
      </c>
      <c r="S31" s="5"/>
      <c r="T31" s="5"/>
      <c r="U31" s="5"/>
      <c r="V31" s="20"/>
      <c r="W31" s="5"/>
      <c r="X31" s="5"/>
      <c r="Y31" s="20"/>
    </row>
    <row r="32" spans="1:25" s="21" customFormat="1" ht="6" customHeight="1">
      <c r="A32" s="10"/>
      <c r="D32" s="22"/>
      <c r="E32" s="22"/>
      <c r="F32" s="22"/>
      <c r="G32" s="57"/>
      <c r="H32" s="22"/>
      <c r="I32" s="57"/>
      <c r="J32" s="22"/>
      <c r="K32" s="57"/>
      <c r="L32" s="22"/>
      <c r="M32" s="57"/>
      <c r="N32" s="22"/>
      <c r="O32" s="57"/>
      <c r="Q32" s="90"/>
      <c r="R32" s="121"/>
      <c r="S32" s="5"/>
      <c r="T32" s="5"/>
      <c r="U32" s="5"/>
      <c r="V32" s="20"/>
      <c r="W32" s="5"/>
      <c r="X32" s="5"/>
      <c r="Y32" s="20"/>
    </row>
    <row r="33" spans="1:25" s="10" customFormat="1">
      <c r="A33" s="10" t="s">
        <v>93</v>
      </c>
      <c r="D33" s="18"/>
      <c r="E33" s="18"/>
      <c r="F33" s="19">
        <f>SUM(F29:F32)</f>
        <v>0</v>
      </c>
      <c r="G33" s="63" t="e">
        <f>IF(AntalSelskabsÅr&lt;F$120,"",IF($F$2=1,F33/F$10*100,F33/F$8*100))</f>
        <v>#DIV/0!</v>
      </c>
      <c r="H33" s="19">
        <f>SUM(H29:H32)</f>
        <v>0</v>
      </c>
      <c r="I33" s="63" t="e">
        <f>IF(AntalSelskabsÅr&lt;H$120,"",IF($F$2=1,H33/H$10*100,H33/H$8*100))</f>
        <v>#DIV/0!</v>
      </c>
      <c r="J33" s="19">
        <f>SUM(J29:J32)</f>
        <v>0</v>
      </c>
      <c r="K33" s="63" t="e">
        <f>IF(AntalSelskabsÅr&lt;J$120,"",IF($F$2=1,J33/J$10*100,J33/J$8*100))</f>
        <v>#DIV/0!</v>
      </c>
      <c r="L33" s="19">
        <f>SUM(L29:L32)</f>
        <v>0</v>
      </c>
      <c r="M33" s="63" t="e">
        <f>IF(AntalSelskabsÅr&lt;L$120,"",IF($F$2=1,L33/L$10*100,L33/L$8*100))</f>
        <v>#DIV/0!</v>
      </c>
      <c r="N33" s="19">
        <f>SUM(N29:N32)</f>
        <v>0</v>
      </c>
      <c r="O33" s="63" t="e">
        <f>IF(AntalSelskabsÅr&lt;N$120,"",IF($F$2=1,N33/N$10*100,N33/N$8*100))</f>
        <v>#DIV/0!</v>
      </c>
      <c r="P33" s="18"/>
      <c r="Q33" s="90">
        <f t="shared" si="0"/>
        <v>0</v>
      </c>
      <c r="R33" s="121" t="e">
        <f t="shared" si="1"/>
        <v>#DIV/0!</v>
      </c>
      <c r="S33" s="19"/>
      <c r="T33" s="19"/>
      <c r="U33" s="19"/>
      <c r="V33" s="17"/>
      <c r="W33" s="19"/>
      <c r="X33" s="19"/>
      <c r="Y33" s="17"/>
    </row>
    <row r="34" spans="1:25" ht="7.5" customHeight="1">
      <c r="F34" s="5"/>
      <c r="H34" s="5"/>
      <c r="J34" s="5"/>
      <c r="L34" s="5"/>
      <c r="N34" s="5"/>
      <c r="P34" s="3"/>
      <c r="Q34" s="3"/>
      <c r="R34" s="3"/>
      <c r="S34" s="3"/>
      <c r="T34" s="3"/>
      <c r="U34" s="3"/>
      <c r="V34" s="4"/>
      <c r="W34" s="3"/>
      <c r="X34" s="3"/>
      <c r="Y34" s="4"/>
    </row>
    <row r="35" spans="1:25" ht="13.95" customHeight="1">
      <c r="F35" s="5"/>
      <c r="H35" s="5"/>
      <c r="J35" s="5"/>
      <c r="L35" s="5"/>
      <c r="N35" s="5"/>
      <c r="P35" s="3"/>
      <c r="Q35" s="3"/>
      <c r="R35" s="3"/>
      <c r="S35" s="3"/>
      <c r="T35" s="3"/>
      <c r="U35" s="3"/>
      <c r="V35" s="4"/>
      <c r="W35" s="3"/>
      <c r="X35" s="3"/>
      <c r="Y35" s="4"/>
    </row>
    <row r="36" spans="1:25" ht="17.399999999999999">
      <c r="A36" s="37" t="s">
        <v>94</v>
      </c>
      <c r="D36" s="138">
        <f>F54</f>
        <v>2008</v>
      </c>
      <c r="E36" s="138"/>
      <c r="F36" s="138"/>
      <c r="H36" s="125">
        <f>H54</f>
        <v>2009</v>
      </c>
      <c r="J36" s="125">
        <f>J54</f>
        <v>2010</v>
      </c>
      <c r="L36" s="125">
        <f>L54</f>
        <v>2011</v>
      </c>
      <c r="N36" s="125">
        <f>N54</f>
        <v>2012</v>
      </c>
      <c r="P36" s="3"/>
      <c r="Q36" s="3"/>
      <c r="R36" s="4"/>
      <c r="S36" s="3"/>
      <c r="T36" s="3"/>
      <c r="U36" s="3"/>
      <c r="V36" s="4"/>
      <c r="W36" s="3"/>
      <c r="X36" s="3"/>
      <c r="Y36" s="4"/>
    </row>
    <row r="37" spans="1:25" ht="3.75" customHeight="1"/>
    <row r="38" spans="1:25">
      <c r="A38" s="10"/>
      <c r="D38" s="22" t="s">
        <v>40</v>
      </c>
      <c r="E38" s="3"/>
      <c r="F38" s="22" t="s">
        <v>118</v>
      </c>
      <c r="G38" s="3"/>
      <c r="H38" s="22" t="s">
        <v>118</v>
      </c>
      <c r="I38" s="3"/>
      <c r="J38" s="22" t="s">
        <v>118</v>
      </c>
      <c r="K38" s="3"/>
      <c r="L38" s="22" t="s">
        <v>118</v>
      </c>
      <c r="M38" s="3"/>
      <c r="N38" s="22" t="s">
        <v>118</v>
      </c>
      <c r="O38" s="3"/>
      <c r="P38" s="3"/>
      <c r="Q38" s="3"/>
      <c r="R38" s="4"/>
      <c r="S38" s="3"/>
      <c r="T38" s="3"/>
      <c r="U38" s="3"/>
      <c r="V38" s="4"/>
      <c r="W38" s="3"/>
      <c r="X38" s="3"/>
      <c r="Y38" s="4"/>
    </row>
    <row r="39" spans="1:25">
      <c r="B39" s="21" t="s">
        <v>95</v>
      </c>
      <c r="D39" s="41"/>
      <c r="E39" s="3"/>
      <c r="F39" s="41"/>
      <c r="G39" s="3"/>
      <c r="H39" s="41"/>
      <c r="I39" s="3"/>
      <c r="J39" s="41"/>
      <c r="K39" s="3"/>
      <c r="L39" s="41"/>
      <c r="M39" s="3"/>
      <c r="N39" s="41"/>
      <c r="O39" s="3"/>
      <c r="P39" s="3"/>
      <c r="Q39" s="3"/>
      <c r="R39" s="4"/>
      <c r="S39" s="3"/>
      <c r="T39" s="3"/>
      <c r="U39" s="3"/>
      <c r="V39" s="4"/>
      <c r="W39" s="3"/>
      <c r="X39" s="3"/>
      <c r="Y39" s="4"/>
    </row>
    <row r="40" spans="1:25">
      <c r="B40" s="21" t="s">
        <v>96</v>
      </c>
      <c r="D40" s="41"/>
      <c r="E40" s="3"/>
      <c r="F40" s="41"/>
      <c r="G40" s="3"/>
      <c r="H40" s="41"/>
      <c r="I40" s="3"/>
      <c r="J40" s="41"/>
      <c r="K40" s="3"/>
      <c r="L40" s="41"/>
      <c r="M40" s="3"/>
      <c r="N40" s="41"/>
      <c r="O40" s="3"/>
      <c r="P40" s="3"/>
      <c r="Q40" s="3"/>
      <c r="R40" s="4"/>
      <c r="S40" s="3"/>
      <c r="T40" s="3"/>
      <c r="U40" s="3"/>
      <c r="V40" s="4"/>
      <c r="W40" s="3"/>
      <c r="X40" s="3"/>
      <c r="Y40" s="4"/>
    </row>
    <row r="41" spans="1:25">
      <c r="A41" s="10" t="s">
        <v>99</v>
      </c>
      <c r="D41" s="19">
        <f>D39+D40</f>
        <v>0</v>
      </c>
      <c r="E41" s="3"/>
      <c r="F41" s="19">
        <f>F39+F40</f>
        <v>0</v>
      </c>
      <c r="G41" s="3"/>
      <c r="H41" s="19">
        <f>H39+H40</f>
        <v>0</v>
      </c>
      <c r="I41" s="3"/>
      <c r="J41" s="19">
        <f>J39+J40</f>
        <v>0</v>
      </c>
      <c r="K41" s="3"/>
      <c r="L41" s="19">
        <f>L39+L40</f>
        <v>0</v>
      </c>
      <c r="M41" s="3"/>
      <c r="N41" s="19">
        <f>N39+N40</f>
        <v>0</v>
      </c>
      <c r="O41" s="3"/>
      <c r="P41" s="3"/>
      <c r="Q41" s="3"/>
      <c r="R41" s="4"/>
      <c r="S41" s="3"/>
      <c r="T41" s="3"/>
      <c r="U41" s="3"/>
      <c r="V41" s="4"/>
      <c r="W41" s="3"/>
      <c r="X41" s="3"/>
      <c r="Y41" s="4"/>
    </row>
    <row r="42" spans="1:25">
      <c r="A42" s="10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  <c r="S42" s="3"/>
      <c r="T42" s="3"/>
      <c r="U42" s="3"/>
      <c r="V42" s="4"/>
      <c r="W42" s="3"/>
      <c r="X42" s="3"/>
      <c r="Y42" s="4"/>
    </row>
    <row r="43" spans="1:25">
      <c r="A43" s="10"/>
      <c r="B43" s="10" t="s">
        <v>26</v>
      </c>
      <c r="C43" s="10"/>
      <c r="D43" s="10">
        <f>D41-D44-D48</f>
        <v>0</v>
      </c>
      <c r="E43" s="19"/>
      <c r="F43" s="10">
        <f>F41-F44-F48</f>
        <v>0</v>
      </c>
      <c r="G43" s="3"/>
      <c r="H43" s="10">
        <f>H41-H44-H48</f>
        <v>0</v>
      </c>
      <c r="I43" s="3"/>
      <c r="J43" s="10">
        <f>J41-J44-J48</f>
        <v>0</v>
      </c>
      <c r="K43" s="3"/>
      <c r="L43" s="10">
        <f>L41-L44-L48</f>
        <v>0</v>
      </c>
      <c r="M43" s="3"/>
      <c r="N43" s="10">
        <f>N41-N44-N48</f>
        <v>0</v>
      </c>
      <c r="O43" s="3"/>
      <c r="P43" s="3"/>
      <c r="Q43" s="3"/>
      <c r="R43" s="4"/>
      <c r="S43" s="3"/>
      <c r="T43" s="3"/>
      <c r="U43" s="3"/>
      <c r="V43" s="4"/>
      <c r="W43" s="3"/>
      <c r="X43" s="3"/>
      <c r="Y43" s="4"/>
    </row>
    <row r="44" spans="1:25">
      <c r="A44" s="10"/>
      <c r="B44" s="10" t="s">
        <v>107</v>
      </c>
      <c r="C44" s="10"/>
      <c r="D44" s="114"/>
      <c r="E44" s="19"/>
      <c r="F44" s="114"/>
      <c r="G44" s="3"/>
      <c r="H44" s="114"/>
      <c r="I44" s="3"/>
      <c r="J44" s="114"/>
      <c r="K44" s="3"/>
      <c r="L44" s="114"/>
      <c r="M44" s="3"/>
      <c r="N44" s="114"/>
      <c r="O44" s="3"/>
      <c r="P44" s="3"/>
      <c r="Q44" s="3"/>
      <c r="R44" s="4"/>
      <c r="S44" s="3"/>
      <c r="T44" s="3"/>
      <c r="U44" s="3"/>
      <c r="V44" s="4"/>
      <c r="W44" s="3"/>
      <c r="X44" s="3"/>
      <c r="Y44" s="4"/>
    </row>
    <row r="45" spans="1:25">
      <c r="A45" s="10"/>
      <c r="B45" s="1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  <c r="S45" s="3"/>
      <c r="T45" s="3"/>
      <c r="U45" s="3"/>
      <c r="V45" s="4"/>
      <c r="W45" s="3"/>
      <c r="X45" s="3"/>
      <c r="Y45" s="4"/>
    </row>
    <row r="46" spans="1:25">
      <c r="A46" s="10"/>
      <c r="B46" s="1" t="s">
        <v>97</v>
      </c>
      <c r="D46" s="41"/>
      <c r="E46" s="3"/>
      <c r="F46" s="41"/>
      <c r="G46" s="3"/>
      <c r="H46" s="41"/>
      <c r="I46" s="3"/>
      <c r="J46" s="41"/>
      <c r="K46" s="3"/>
      <c r="L46" s="41"/>
      <c r="M46" s="3"/>
      <c r="N46" s="41"/>
      <c r="O46" s="3"/>
      <c r="P46" s="3"/>
      <c r="Q46" s="3"/>
      <c r="R46" s="4"/>
      <c r="S46" s="3"/>
      <c r="T46" s="3"/>
      <c r="U46" s="3"/>
      <c r="V46" s="4"/>
      <c r="W46" s="3"/>
      <c r="X46" s="3"/>
      <c r="Y46" s="4"/>
    </row>
    <row r="47" spans="1:25">
      <c r="A47" s="10"/>
      <c r="B47" s="1" t="s">
        <v>98</v>
      </c>
      <c r="D47" s="41"/>
      <c r="E47" s="3"/>
      <c r="F47" s="41"/>
      <c r="G47" s="3"/>
      <c r="H47" s="41"/>
      <c r="I47" s="3"/>
      <c r="J47" s="41"/>
      <c r="K47" s="3"/>
      <c r="L47" s="41"/>
      <c r="M47" s="3"/>
      <c r="N47" s="41"/>
      <c r="O47" s="3"/>
      <c r="P47" s="3"/>
      <c r="Q47" s="3"/>
      <c r="R47" s="4"/>
      <c r="S47" s="3"/>
      <c r="T47" s="3"/>
      <c r="U47" s="3"/>
      <c r="V47" s="4"/>
      <c r="W47" s="3"/>
      <c r="X47" s="3"/>
      <c r="Y47" s="4"/>
    </row>
    <row r="48" spans="1:25">
      <c r="A48" s="21"/>
      <c r="B48" s="10" t="s">
        <v>15</v>
      </c>
      <c r="C48" s="10"/>
      <c r="D48" s="19">
        <f>SUM(D46:D47)</f>
        <v>0</v>
      </c>
      <c r="E48" s="3"/>
      <c r="F48" s="19">
        <f>SUM(F46:F47)</f>
        <v>0</v>
      </c>
      <c r="G48" s="3"/>
      <c r="H48" s="19">
        <f>SUM(H46:H47)</f>
        <v>0</v>
      </c>
      <c r="I48" s="3"/>
      <c r="J48" s="19">
        <f>SUM(J46:J47)</f>
        <v>0</v>
      </c>
      <c r="K48" s="3"/>
      <c r="L48" s="19">
        <f>SUM(L46:L47)</f>
        <v>0</v>
      </c>
      <c r="M48" s="3"/>
      <c r="N48" s="19">
        <f>SUM(N46:N47)</f>
        <v>0</v>
      </c>
      <c r="O48" s="3"/>
      <c r="P48" s="3"/>
      <c r="Q48" s="3"/>
      <c r="R48" s="4"/>
      <c r="S48" s="3"/>
      <c r="T48" s="3"/>
      <c r="U48" s="3"/>
      <c r="V48" s="4"/>
      <c r="W48" s="3"/>
      <c r="X48" s="3"/>
      <c r="Y48" s="4"/>
    </row>
    <row r="49" spans="1:27" s="10" customFormat="1">
      <c r="A49" s="10" t="s">
        <v>100</v>
      </c>
      <c r="D49" s="55">
        <f>D48+D43+D44</f>
        <v>0</v>
      </c>
      <c r="E49" s="19"/>
      <c r="F49" s="55">
        <f>F48+F43+F44</f>
        <v>0</v>
      </c>
      <c r="G49" s="19"/>
      <c r="H49" s="55">
        <f>H48+H43+H44</f>
        <v>0</v>
      </c>
      <c r="I49" s="19"/>
      <c r="J49" s="55">
        <f>J48+J43+J44</f>
        <v>0</v>
      </c>
      <c r="K49" s="19"/>
      <c r="L49" s="55">
        <f>L48+L43+L44</f>
        <v>0</v>
      </c>
      <c r="M49" s="19"/>
      <c r="N49" s="55">
        <f>N48+N43+N44</f>
        <v>0</v>
      </c>
      <c r="O49" s="19"/>
      <c r="P49" s="19"/>
      <c r="Q49" s="19"/>
      <c r="R49" s="17"/>
      <c r="S49" s="19"/>
      <c r="T49" s="19"/>
      <c r="U49" s="19"/>
      <c r="V49" s="17"/>
      <c r="W49" s="19"/>
      <c r="X49" s="19"/>
      <c r="Y49" s="17"/>
    </row>
    <row r="50" spans="1:27">
      <c r="E50" s="3"/>
      <c r="F50" s="5"/>
      <c r="G50" s="3"/>
      <c r="H50" s="5"/>
      <c r="I50" s="3"/>
      <c r="J50" s="5"/>
      <c r="K50" s="3"/>
      <c r="L50" s="5"/>
      <c r="M50" s="3"/>
      <c r="N50" s="5"/>
      <c r="O50" s="3"/>
      <c r="P50" s="3"/>
      <c r="Q50" s="3"/>
      <c r="R50" s="4"/>
      <c r="S50" s="3"/>
      <c r="T50" s="3"/>
      <c r="U50" s="3"/>
      <c r="V50" s="4"/>
      <c r="W50" s="3"/>
      <c r="X50" s="3"/>
      <c r="Y50" s="4"/>
    </row>
    <row r="51" spans="1:27" s="21" customFormat="1" ht="6.75" customHeight="1">
      <c r="A51" s="1"/>
      <c r="P51" s="20"/>
      <c r="Q51" s="20"/>
      <c r="R51" s="20"/>
      <c r="S51" s="5"/>
      <c r="T51" s="20"/>
      <c r="U51" s="20"/>
      <c r="V51" s="20"/>
      <c r="W51" s="5"/>
      <c r="X51" s="20"/>
      <c r="Y51" s="20"/>
      <c r="Z51" s="20"/>
      <c r="AA51" s="5"/>
    </row>
    <row r="52" spans="1:27" ht="17.399999999999999">
      <c r="A52" s="37" t="s">
        <v>22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115"/>
      <c r="Q52" s="116"/>
      <c r="R52" s="117"/>
      <c r="S52" s="3"/>
      <c r="T52" s="4"/>
      <c r="U52" s="4"/>
      <c r="V52" s="4"/>
      <c r="W52" s="3"/>
      <c r="X52" s="4"/>
      <c r="Y52" s="4"/>
      <c r="Z52" s="4"/>
      <c r="AA52" s="3"/>
    </row>
    <row r="53" spans="1:27" ht="6" hidden="1" customHeight="1">
      <c r="A53" s="52"/>
      <c r="B53" s="5">
        <f>Indtast!B79</f>
        <v>0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4"/>
      <c r="S53" s="3"/>
      <c r="T53" s="4"/>
      <c r="U53" s="4"/>
      <c r="V53" s="4"/>
      <c r="W53" s="3"/>
      <c r="X53" s="4"/>
      <c r="Y53" s="4"/>
      <c r="Z53" s="4"/>
      <c r="AA53" s="3"/>
    </row>
    <row r="54" spans="1:27" ht="17.399999999999999">
      <c r="A54" s="52"/>
      <c r="B54" s="19"/>
      <c r="C54" s="19"/>
      <c r="D54" s="3"/>
      <c r="E54" s="3"/>
      <c r="F54" s="125">
        <f>F6</f>
        <v>2008</v>
      </c>
      <c r="G54" s="132"/>
      <c r="H54" s="125">
        <f>H6</f>
        <v>2009</v>
      </c>
      <c r="I54" s="132"/>
      <c r="J54" s="125">
        <f>J6</f>
        <v>2010</v>
      </c>
      <c r="K54" s="132"/>
      <c r="L54" s="125">
        <f>L6</f>
        <v>2011</v>
      </c>
      <c r="M54" s="132"/>
      <c r="N54" s="125">
        <f>N6</f>
        <v>2012</v>
      </c>
      <c r="O54" s="133"/>
      <c r="P54" s="52"/>
      <c r="Q54" s="109"/>
      <c r="R54" s="3"/>
      <c r="S54" s="26"/>
      <c r="T54" s="3"/>
      <c r="U54" s="4"/>
      <c r="V54" s="3"/>
      <c r="W54" s="26"/>
      <c r="X54" s="3"/>
      <c r="Y54" s="4"/>
      <c r="Z54" s="3"/>
      <c r="AA54" s="26"/>
    </row>
    <row r="55" spans="1:27">
      <c r="B55" s="3" t="s">
        <v>2</v>
      </c>
      <c r="C55" s="3"/>
      <c r="D55" s="3"/>
      <c r="E55" s="3"/>
      <c r="F55" s="44"/>
      <c r="G55" s="3"/>
      <c r="H55" s="44"/>
      <c r="I55" s="3"/>
      <c r="J55" s="44"/>
      <c r="K55" s="3"/>
      <c r="L55" s="44"/>
      <c r="M55" s="3"/>
      <c r="N55" s="44"/>
      <c r="O55" s="52"/>
      <c r="P55" s="52"/>
      <c r="Q55" s="109"/>
      <c r="R55" s="3"/>
      <c r="S55" s="26"/>
      <c r="T55" s="3"/>
      <c r="U55" s="4"/>
      <c r="V55" s="3"/>
      <c r="W55" s="26"/>
      <c r="X55" s="3"/>
      <c r="Y55" s="4"/>
      <c r="Z55" s="3"/>
      <c r="AA55" s="26"/>
    </row>
    <row r="56" spans="1:27" hidden="1">
      <c r="B56" s="3" t="s">
        <v>3</v>
      </c>
      <c r="C56" s="3"/>
      <c r="D56" s="3"/>
      <c r="E56" s="3"/>
      <c r="F56" s="44"/>
      <c r="G56" s="3"/>
      <c r="H56" s="44"/>
      <c r="I56" s="3"/>
      <c r="J56" s="44"/>
      <c r="K56" s="3"/>
      <c r="L56" s="44"/>
      <c r="M56" s="3"/>
      <c r="N56" s="44"/>
      <c r="O56" s="52"/>
      <c r="P56" s="52"/>
      <c r="Q56" s="109">
        <v>1665</v>
      </c>
      <c r="R56" s="3"/>
      <c r="S56" s="26"/>
      <c r="T56" s="3"/>
      <c r="U56" s="4"/>
      <c r="V56" s="3"/>
      <c r="W56" s="26"/>
      <c r="X56" s="3"/>
      <c r="Y56" s="4"/>
      <c r="Z56" s="3"/>
      <c r="AA56" s="26"/>
    </row>
    <row r="57" spans="1:27" hidden="1">
      <c r="B57" s="3" t="s">
        <v>4</v>
      </c>
      <c r="C57" s="3"/>
      <c r="D57" s="3"/>
      <c r="E57" s="3"/>
      <c r="F57" s="42">
        <f>F55-F56</f>
        <v>0</v>
      </c>
      <c r="G57" s="3"/>
      <c r="H57" s="42">
        <f>H55-H56</f>
        <v>0</v>
      </c>
      <c r="I57" s="3"/>
      <c r="J57" s="42">
        <f>J55-J56</f>
        <v>0</v>
      </c>
      <c r="K57" s="3"/>
      <c r="L57" s="42">
        <f>L55-L56</f>
        <v>0</v>
      </c>
      <c r="M57" s="3"/>
      <c r="N57" s="42">
        <f>N55-N56</f>
        <v>0</v>
      </c>
      <c r="O57" s="52"/>
      <c r="P57" s="52"/>
      <c r="Q57" s="110"/>
      <c r="R57" s="3"/>
      <c r="S57" s="26"/>
      <c r="T57" s="3"/>
      <c r="U57" s="4"/>
      <c r="V57" s="3"/>
      <c r="W57" s="26"/>
      <c r="X57" s="3"/>
      <c r="Y57" s="4"/>
      <c r="Z57" s="3"/>
      <c r="AA57" s="26"/>
    </row>
    <row r="58" spans="1:27" hidden="1">
      <c r="B58" s="5" t="s">
        <v>31</v>
      </c>
      <c r="C58" s="3"/>
      <c r="D58" s="3"/>
      <c r="E58" s="3"/>
      <c r="F58" s="44">
        <v>165</v>
      </c>
      <c r="G58" s="5"/>
      <c r="H58" s="44">
        <v>165</v>
      </c>
      <c r="I58" s="5"/>
      <c r="J58" s="44">
        <v>165</v>
      </c>
      <c r="K58" s="5"/>
      <c r="L58" s="44">
        <v>165</v>
      </c>
      <c r="M58" s="5"/>
      <c r="N58" s="44">
        <v>165</v>
      </c>
      <c r="O58" s="52"/>
      <c r="P58" s="52"/>
      <c r="Q58" s="109">
        <v>159</v>
      </c>
      <c r="R58" s="3"/>
      <c r="S58" s="26"/>
      <c r="T58" s="3"/>
      <c r="U58" s="4"/>
      <c r="V58" s="3"/>
      <c r="W58" s="26"/>
      <c r="X58" s="3"/>
      <c r="Y58" s="4"/>
      <c r="Z58" s="3"/>
      <c r="AA58" s="26"/>
    </row>
    <row r="59" spans="1:27" hidden="1">
      <c r="B59" s="5" t="s">
        <v>71</v>
      </c>
      <c r="C59" s="3"/>
      <c r="D59" s="3"/>
      <c r="E59" s="3"/>
      <c r="F59" s="3">
        <f>F57*F58/1000</f>
        <v>0</v>
      </c>
      <c r="G59" s="3"/>
      <c r="H59" s="3">
        <f>H57*H58/1000</f>
        <v>0</v>
      </c>
      <c r="I59" s="3"/>
      <c r="J59" s="3">
        <f>J57*J58/1000</f>
        <v>0</v>
      </c>
      <c r="K59" s="3"/>
      <c r="L59" s="3">
        <f>L57*L58/1000</f>
        <v>0</v>
      </c>
      <c r="M59" s="3"/>
      <c r="N59" s="3">
        <f>N57*N58/1000</f>
        <v>0</v>
      </c>
      <c r="O59" s="3"/>
      <c r="P59" s="52"/>
      <c r="Q59" s="109"/>
      <c r="R59" s="3"/>
      <c r="S59" s="26"/>
      <c r="T59" s="3"/>
      <c r="U59" s="4"/>
      <c r="V59" s="3"/>
      <c r="W59" s="26"/>
      <c r="X59" s="3"/>
      <c r="Y59" s="4"/>
      <c r="Z59" s="3"/>
      <c r="AA59" s="26"/>
    </row>
    <row r="60" spans="1:27" hidden="1">
      <c r="B60" s="5" t="s">
        <v>72</v>
      </c>
      <c r="C60" s="3"/>
      <c r="D60" s="3"/>
      <c r="E60" s="3"/>
      <c r="F60" s="44"/>
      <c r="G60" s="5"/>
      <c r="H60" s="44"/>
      <c r="I60" s="5"/>
      <c r="J60" s="44"/>
      <c r="K60" s="5"/>
      <c r="L60" s="44"/>
      <c r="M60" s="5"/>
      <c r="N60" s="44"/>
      <c r="O60" s="52"/>
      <c r="P60" s="52"/>
      <c r="Q60" s="109"/>
      <c r="R60" s="3"/>
      <c r="S60" s="26"/>
      <c r="T60" s="3"/>
      <c r="U60" s="4"/>
      <c r="V60" s="3"/>
      <c r="W60" s="26"/>
      <c r="X60" s="3"/>
      <c r="Y60" s="4"/>
      <c r="Z60" s="3"/>
      <c r="AA60" s="26"/>
    </row>
    <row r="61" spans="1:27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  <c r="Q61" s="113">
        <f>Indtast!Q83</f>
        <v>0</v>
      </c>
      <c r="R61" s="3"/>
      <c r="S61" s="26"/>
      <c r="T61" s="3"/>
      <c r="U61" s="4"/>
      <c r="V61" s="3"/>
      <c r="W61" s="26"/>
      <c r="X61" s="3"/>
      <c r="Y61" s="4"/>
      <c r="Z61" s="3"/>
      <c r="AA61" s="26"/>
    </row>
    <row r="62" spans="1:27">
      <c r="B62" s="21" t="s">
        <v>130</v>
      </c>
      <c r="C62" s="3"/>
      <c r="D62" s="3"/>
      <c r="E62" s="3"/>
      <c r="F62" s="5">
        <f>F22</f>
        <v>0</v>
      </c>
      <c r="G62" s="5"/>
      <c r="H62" s="5">
        <f>H22</f>
        <v>0</v>
      </c>
      <c r="I62" s="5"/>
      <c r="J62" s="5">
        <f>J22</f>
        <v>0</v>
      </c>
      <c r="K62" s="5"/>
      <c r="L62" s="5">
        <f>L22</f>
        <v>0</v>
      </c>
      <c r="M62" s="5"/>
      <c r="N62" s="5">
        <f>N22</f>
        <v>0</v>
      </c>
      <c r="O62" s="52"/>
      <c r="P62" s="1"/>
      <c r="Q62" s="81">
        <f>SUM(F62:N62)/Indtast!$F$3</f>
        <v>0</v>
      </c>
      <c r="R62" s="3"/>
      <c r="S62" s="26"/>
      <c r="T62" s="3"/>
      <c r="U62" s="4"/>
      <c r="V62" s="3"/>
      <c r="W62" s="26"/>
      <c r="X62" s="3"/>
      <c r="Y62" s="4"/>
      <c r="Z62" s="3"/>
      <c r="AA62" s="26"/>
    </row>
    <row r="63" spans="1:27">
      <c r="B63" s="21" t="s">
        <v>29</v>
      </c>
      <c r="C63" s="3"/>
      <c r="D63" s="3"/>
      <c r="E63" s="3"/>
      <c r="F63" s="42">
        <f>F25</f>
        <v>0</v>
      </c>
      <c r="G63" s="3"/>
      <c r="H63" s="42">
        <f>H25</f>
        <v>0</v>
      </c>
      <c r="I63" s="3"/>
      <c r="J63" s="42">
        <f>J25</f>
        <v>0</v>
      </c>
      <c r="K63" s="3"/>
      <c r="L63" s="42">
        <f>L25</f>
        <v>0</v>
      </c>
      <c r="M63" s="3"/>
      <c r="N63" s="42">
        <f>N25</f>
        <v>0</v>
      </c>
      <c r="O63" s="52"/>
      <c r="P63" s="1"/>
      <c r="Q63" s="81">
        <f>SUM(F63:N63)/Indtast!$F$3</f>
        <v>0</v>
      </c>
      <c r="R63" s="3"/>
      <c r="S63" s="26"/>
      <c r="T63" s="3"/>
      <c r="U63" s="4"/>
      <c r="V63" s="3"/>
      <c r="W63" s="26"/>
      <c r="X63" s="3"/>
      <c r="Y63" s="4"/>
      <c r="Z63" s="3"/>
      <c r="AA63" s="26"/>
    </row>
    <row r="64" spans="1:27">
      <c r="B64" s="3" t="s">
        <v>6</v>
      </c>
      <c r="C64" s="3"/>
      <c r="D64" s="3"/>
      <c r="E64" s="3"/>
      <c r="F64" s="42">
        <f>SUM(F62:F63)</f>
        <v>0</v>
      </c>
      <c r="G64" s="3"/>
      <c r="H64" s="42">
        <f>SUM(H62:H63)</f>
        <v>0</v>
      </c>
      <c r="I64" s="3"/>
      <c r="J64" s="42">
        <f>SUM(J62:J63)</f>
        <v>0</v>
      </c>
      <c r="K64" s="3"/>
      <c r="L64" s="42">
        <f>SUM(L62:L63)</f>
        <v>0</v>
      </c>
      <c r="M64" s="3"/>
      <c r="N64" s="42">
        <f>SUM(N62:N63)</f>
        <v>0</v>
      </c>
      <c r="O64" s="52"/>
      <c r="P64" s="1"/>
      <c r="Q64" s="81">
        <f>SUM(F64:N64)/Indtast!$F$3</f>
        <v>0</v>
      </c>
      <c r="R64" s="3"/>
      <c r="S64" s="26"/>
      <c r="T64" s="3"/>
      <c r="U64" s="4"/>
      <c r="V64" s="3"/>
      <c r="W64" s="26"/>
      <c r="X64" s="3"/>
      <c r="Y64" s="4"/>
      <c r="Z64" s="3"/>
      <c r="AA64" s="26"/>
    </row>
    <row r="65" spans="1:27">
      <c r="B65" s="3"/>
      <c r="C65" s="3"/>
      <c r="D65" s="3"/>
      <c r="E65" s="3"/>
      <c r="F65" s="42"/>
      <c r="G65" s="3"/>
      <c r="H65" s="42"/>
      <c r="I65" s="3"/>
      <c r="J65" s="42"/>
      <c r="K65" s="3"/>
      <c r="L65" s="42"/>
      <c r="M65" s="3"/>
      <c r="N65" s="42"/>
      <c r="O65" s="52"/>
      <c r="P65" s="1"/>
      <c r="Q65" s="81"/>
      <c r="R65" s="4"/>
      <c r="S65" s="3"/>
      <c r="T65" s="3"/>
      <c r="U65" s="3"/>
      <c r="V65" s="4"/>
      <c r="W65" s="3"/>
      <c r="X65" s="3"/>
      <c r="Y65" s="3"/>
      <c r="Z65" s="3"/>
      <c r="AA65" s="3"/>
    </row>
    <row r="66" spans="1:27">
      <c r="B66" s="21" t="s">
        <v>6</v>
      </c>
      <c r="C66" s="3"/>
      <c r="D66" s="3"/>
      <c r="E66" s="3"/>
      <c r="F66" s="5">
        <f>F64</f>
        <v>0</v>
      </c>
      <c r="G66" s="3"/>
      <c r="H66" s="5">
        <f>H64</f>
        <v>0</v>
      </c>
      <c r="I66" s="3"/>
      <c r="J66" s="5">
        <f>J64</f>
        <v>0</v>
      </c>
      <c r="K66" s="3"/>
      <c r="L66" s="5">
        <f>L64</f>
        <v>0</v>
      </c>
      <c r="M66" s="3"/>
      <c r="N66" s="5">
        <f>N64</f>
        <v>0</v>
      </c>
      <c r="O66" s="52"/>
      <c r="P66" s="1"/>
      <c r="Q66" s="82"/>
      <c r="R66" s="3"/>
      <c r="S66" s="23"/>
      <c r="T66" s="3"/>
      <c r="U66" s="3"/>
      <c r="V66" s="3"/>
      <c r="W66" s="23"/>
      <c r="X66" s="4"/>
      <c r="Y66" s="3"/>
      <c r="Z66" s="3"/>
      <c r="AA66" s="3"/>
    </row>
    <row r="67" spans="1:27">
      <c r="B67" s="5" t="s">
        <v>101</v>
      </c>
      <c r="C67" s="3"/>
      <c r="D67" s="24"/>
      <c r="E67" s="23"/>
      <c r="F67" s="42">
        <f>IF(AntalSelskabsÅr&lt;F120,"",(D41+F41)/2)</f>
        <v>0</v>
      </c>
      <c r="G67" s="3"/>
      <c r="H67" s="42">
        <f>IF(AntalSelskabsÅr&lt;H120,"",(F41+H41)/2)</f>
        <v>0</v>
      </c>
      <c r="I67" s="3"/>
      <c r="J67" s="42">
        <f>IF(AntalSelskabsÅr&lt;J120,"",(H41+J41)/2)</f>
        <v>0</v>
      </c>
      <c r="K67" s="3"/>
      <c r="L67" s="42">
        <f>IF(AntalSelskabsÅr&lt;L120,"",(J41+L41)/2)</f>
        <v>0</v>
      </c>
      <c r="M67" s="3"/>
      <c r="N67" s="42">
        <f>IF(AntalSelskabsÅr&lt;N120,"",(L41+N41)/2)</f>
        <v>0</v>
      </c>
      <c r="O67" s="52"/>
      <c r="P67" s="1"/>
      <c r="Q67" s="82"/>
      <c r="R67" s="3"/>
      <c r="S67" s="23"/>
      <c r="T67" s="3"/>
      <c r="U67" s="3"/>
      <c r="V67" s="3"/>
      <c r="W67" s="23"/>
      <c r="X67" s="4"/>
      <c r="Y67" s="3"/>
      <c r="Z67" s="3"/>
      <c r="AA67" s="3"/>
    </row>
    <row r="68" spans="1:27">
      <c r="A68" s="19" t="s">
        <v>8</v>
      </c>
      <c r="B68" s="52"/>
      <c r="C68" s="19"/>
      <c r="D68" s="3"/>
      <c r="E68" s="3"/>
      <c r="F68" s="31" t="e">
        <f>IF(AntalSelskabsÅr&lt;F120,"",F66/F67)</f>
        <v>#DIV/0!</v>
      </c>
      <c r="G68" s="19"/>
      <c r="H68" s="31" t="e">
        <f>IF(AntalSelskabsÅr&lt;H120,"",H66/H67)</f>
        <v>#DIV/0!</v>
      </c>
      <c r="I68" s="19"/>
      <c r="J68" s="31" t="e">
        <f>IF(AntalSelskabsÅr&lt;J120,"",J66/J67)</f>
        <v>#DIV/0!</v>
      </c>
      <c r="K68" s="19"/>
      <c r="L68" s="31" t="e">
        <f>IF(AntalSelskabsÅr&lt;L120,"",L66/L67)</f>
        <v>#DIV/0!</v>
      </c>
      <c r="M68" s="19"/>
      <c r="N68" s="31" t="e">
        <f>IF(AntalSelskabsÅr&lt;N120,"",N66/N67)</f>
        <v>#DIV/0!</v>
      </c>
      <c r="O68" s="52"/>
      <c r="P68" s="1"/>
      <c r="Q68" s="101" t="e">
        <f>SUM(F68:N68)/AntalSelskabsÅr</f>
        <v>#DIV/0!</v>
      </c>
      <c r="R68" s="3"/>
      <c r="S68" s="23"/>
      <c r="T68" s="5"/>
      <c r="U68" s="3"/>
      <c r="V68" s="3"/>
      <c r="W68" s="23"/>
      <c r="X68" s="4"/>
      <c r="Y68" s="3"/>
      <c r="Z68" s="3"/>
      <c r="AA68" s="3"/>
    </row>
    <row r="69" spans="1:27">
      <c r="B69" s="19"/>
      <c r="C69" s="19"/>
      <c r="D69" s="3"/>
      <c r="E69" s="3"/>
      <c r="F69" s="19"/>
      <c r="G69" s="19"/>
      <c r="H69" s="19"/>
      <c r="I69" s="19"/>
      <c r="J69" s="19"/>
      <c r="K69" s="19"/>
      <c r="L69" s="19"/>
      <c r="M69" s="19"/>
      <c r="N69" s="19"/>
      <c r="O69" s="52"/>
      <c r="P69" s="1"/>
      <c r="Q69" s="82"/>
      <c r="R69" s="3"/>
      <c r="S69" s="23"/>
      <c r="T69" s="5"/>
      <c r="U69" s="3"/>
      <c r="V69" s="3"/>
      <c r="W69" s="23"/>
      <c r="X69" s="4"/>
      <c r="Y69" s="3"/>
      <c r="Z69" s="3"/>
      <c r="AA69" s="3"/>
    </row>
    <row r="70" spans="1:27">
      <c r="B70" s="21" t="s">
        <v>6</v>
      </c>
      <c r="C70" s="3"/>
      <c r="D70" s="3"/>
      <c r="E70" s="3"/>
      <c r="F70" s="5">
        <f>F66</f>
        <v>0</v>
      </c>
      <c r="G70" s="3"/>
      <c r="H70" s="5">
        <f>H66</f>
        <v>0</v>
      </c>
      <c r="I70" s="3"/>
      <c r="J70" s="5">
        <f>J66</f>
        <v>0</v>
      </c>
      <c r="K70" s="3"/>
      <c r="L70" s="5">
        <f>L66</f>
        <v>0</v>
      </c>
      <c r="M70" s="3"/>
      <c r="N70" s="5">
        <f>N66</f>
        <v>0</v>
      </c>
      <c r="O70" s="52"/>
      <c r="P70" s="1"/>
      <c r="Q70" s="82"/>
      <c r="R70" s="3"/>
      <c r="S70" s="23"/>
      <c r="T70" s="3"/>
      <c r="U70" s="3"/>
      <c r="V70" s="3"/>
      <c r="W70" s="23"/>
      <c r="X70" s="4"/>
      <c r="Y70" s="3"/>
      <c r="Z70" s="3"/>
      <c r="AA70" s="3"/>
    </row>
    <row r="71" spans="1:27">
      <c r="B71" s="5" t="s">
        <v>102</v>
      </c>
      <c r="C71" s="3"/>
      <c r="D71" s="24"/>
      <c r="E71" s="23"/>
      <c r="F71" s="42">
        <f>F8</f>
        <v>0</v>
      </c>
      <c r="G71" s="3"/>
      <c r="H71" s="42">
        <f>H8</f>
        <v>0</v>
      </c>
      <c r="I71" s="3"/>
      <c r="J71" s="42">
        <f>J8</f>
        <v>0</v>
      </c>
      <c r="K71" s="3"/>
      <c r="L71" s="42">
        <f>L8</f>
        <v>0</v>
      </c>
      <c r="M71" s="3"/>
      <c r="N71" s="42">
        <f>N8</f>
        <v>0</v>
      </c>
      <c r="O71" s="52"/>
      <c r="P71" s="1"/>
      <c r="Q71" s="82"/>
      <c r="R71" s="3"/>
      <c r="S71" s="23"/>
      <c r="T71" s="3"/>
      <c r="U71" s="3"/>
      <c r="V71" s="3"/>
      <c r="W71" s="23"/>
      <c r="X71" s="4"/>
      <c r="Y71" s="3"/>
      <c r="Z71" s="3"/>
      <c r="AA71" s="3"/>
    </row>
    <row r="72" spans="1:27">
      <c r="A72" s="19" t="s">
        <v>42</v>
      </c>
      <c r="B72" s="52"/>
      <c r="C72" s="19"/>
      <c r="D72" s="3"/>
      <c r="E72" s="3"/>
      <c r="F72" s="31" t="e">
        <f>IF(AntalSelskabsÅr&lt;F120,"",F70/F71)</f>
        <v>#DIV/0!</v>
      </c>
      <c r="G72" s="19"/>
      <c r="H72" s="31" t="e">
        <f>IF(AntalSelskabsÅr&lt;H120,"",H70/H71)</f>
        <v>#DIV/0!</v>
      </c>
      <c r="I72" s="19"/>
      <c r="J72" s="31" t="e">
        <f>IF(AntalSelskabsÅr&lt;J120,"",J70/J71)</f>
        <v>#DIV/0!</v>
      </c>
      <c r="K72" s="19"/>
      <c r="L72" s="31" t="e">
        <f>IF(AntalSelskabsÅr&lt;L120,"",L70/L71)</f>
        <v>#DIV/0!</v>
      </c>
      <c r="M72" s="19"/>
      <c r="N72" s="31" t="e">
        <f>IF(AntalSelskabsÅr&lt;N120,"",N70/N71)</f>
        <v>#DIV/0!</v>
      </c>
      <c r="O72" s="52"/>
      <c r="P72" s="1"/>
      <c r="Q72" s="101" t="e">
        <f>SUM(F72:N72)/AntalSelskabsÅr</f>
        <v>#DIV/0!</v>
      </c>
      <c r="R72" s="3"/>
      <c r="S72" s="23"/>
      <c r="T72" s="3"/>
      <c r="U72" s="3"/>
      <c r="V72" s="3"/>
      <c r="W72" s="23"/>
      <c r="X72" s="4"/>
      <c r="Y72" s="3"/>
      <c r="Z72" s="3"/>
      <c r="AA72" s="3"/>
    </row>
    <row r="73" spans="1:27">
      <c r="B73" s="19"/>
      <c r="C73" s="19"/>
      <c r="D73" s="3"/>
      <c r="E73" s="3"/>
      <c r="F73" s="19"/>
      <c r="G73" s="19"/>
      <c r="H73" s="19"/>
      <c r="I73" s="19"/>
      <c r="J73" s="19"/>
      <c r="K73" s="19"/>
      <c r="L73" s="19"/>
      <c r="M73" s="19"/>
      <c r="N73" s="19"/>
      <c r="O73" s="52"/>
      <c r="P73" s="1"/>
      <c r="Q73" s="82"/>
      <c r="R73" s="3"/>
      <c r="S73" s="23"/>
      <c r="T73" s="3"/>
      <c r="U73" s="3"/>
      <c r="V73" s="3"/>
      <c r="W73" s="23"/>
      <c r="X73" s="4"/>
      <c r="Y73" s="3"/>
      <c r="Z73" s="3"/>
      <c r="AA73" s="3"/>
    </row>
    <row r="74" spans="1:27">
      <c r="B74" s="21" t="s">
        <v>85</v>
      </c>
      <c r="C74" s="3"/>
      <c r="D74" s="3"/>
      <c r="E74" s="3"/>
      <c r="F74" s="5">
        <f>F71</f>
        <v>0</v>
      </c>
      <c r="G74" s="3"/>
      <c r="H74" s="5">
        <f>H71</f>
        <v>0</v>
      </c>
      <c r="I74" s="3"/>
      <c r="J74" s="5">
        <f>J71</f>
        <v>0</v>
      </c>
      <c r="K74" s="3"/>
      <c r="L74" s="5">
        <f>L71</f>
        <v>0</v>
      </c>
      <c r="M74" s="3"/>
      <c r="N74" s="5">
        <f>N71</f>
        <v>0</v>
      </c>
      <c r="O74" s="52"/>
      <c r="P74" s="1"/>
      <c r="Q74" s="82"/>
      <c r="R74" s="3"/>
      <c r="S74" s="4"/>
      <c r="T74" s="3"/>
      <c r="U74" s="3"/>
      <c r="V74" s="3"/>
      <c r="W74" s="4"/>
      <c r="X74" s="4"/>
      <c r="Y74" s="3"/>
      <c r="Z74" s="3"/>
      <c r="AA74" s="3"/>
    </row>
    <row r="75" spans="1:27">
      <c r="B75" s="5" t="s">
        <v>103</v>
      </c>
      <c r="C75" s="3"/>
      <c r="D75" s="24"/>
      <c r="E75" s="23"/>
      <c r="F75" s="42">
        <f>F67</f>
        <v>0</v>
      </c>
      <c r="G75" s="3"/>
      <c r="H75" s="42">
        <f>H67</f>
        <v>0</v>
      </c>
      <c r="I75" s="3"/>
      <c r="J75" s="42">
        <f>J67</f>
        <v>0</v>
      </c>
      <c r="K75" s="3"/>
      <c r="L75" s="42">
        <f>L67</f>
        <v>0</v>
      </c>
      <c r="M75" s="3"/>
      <c r="N75" s="42">
        <f>N67</f>
        <v>0</v>
      </c>
      <c r="O75" s="52"/>
      <c r="P75" s="1"/>
      <c r="Q75" s="82"/>
      <c r="R75" s="3"/>
      <c r="S75" s="3"/>
      <c r="T75" s="3"/>
      <c r="U75" s="3"/>
      <c r="V75" s="3"/>
      <c r="W75" s="3"/>
      <c r="X75" s="4"/>
      <c r="Y75" s="3"/>
      <c r="Z75" s="3"/>
      <c r="AA75" s="3"/>
    </row>
    <row r="76" spans="1:27">
      <c r="A76" s="19" t="s">
        <v>44</v>
      </c>
      <c r="B76" s="52"/>
      <c r="C76" s="19"/>
      <c r="D76" s="3"/>
      <c r="E76" s="3"/>
      <c r="F76" s="56" t="e">
        <f>IF(AntalSelskabsÅr&lt;F120,"",F74/F75)</f>
        <v>#DIV/0!</v>
      </c>
      <c r="G76" s="19"/>
      <c r="H76" s="56" t="e">
        <f>IF(AntalSelskabsÅr&lt;H120,"",H74/H75)</f>
        <v>#DIV/0!</v>
      </c>
      <c r="I76" s="19"/>
      <c r="J76" s="56" t="e">
        <f>IF(AntalSelskabsÅr&lt;J120,"",J74/J75)</f>
        <v>#DIV/0!</v>
      </c>
      <c r="K76" s="19"/>
      <c r="L76" s="56" t="e">
        <f>IF(AntalSelskabsÅr&lt;L120,"",L74/L75)</f>
        <v>#DIV/0!</v>
      </c>
      <c r="M76" s="19"/>
      <c r="N76" s="56" t="e">
        <f>IF(AntalSelskabsÅr&lt;N120,"",N74/N75)</f>
        <v>#DIV/0!</v>
      </c>
      <c r="O76" s="52"/>
      <c r="P76" s="1"/>
      <c r="Q76" s="102" t="e">
        <f>SUM(F76:N76)/AntalSelskabsÅr</f>
        <v>#DIV/0!</v>
      </c>
      <c r="R76" s="23"/>
      <c r="S76" s="23"/>
      <c r="T76" s="3"/>
      <c r="U76" s="3"/>
      <c r="V76" s="23"/>
      <c r="W76" s="23"/>
      <c r="X76" s="4"/>
      <c r="Y76" s="3"/>
      <c r="Z76" s="3"/>
      <c r="AA76" s="3"/>
    </row>
    <row r="77" spans="1:27">
      <c r="B77" s="19"/>
      <c r="C77" s="19"/>
      <c r="D77" s="3"/>
      <c r="E77" s="3"/>
      <c r="F77" s="19"/>
      <c r="G77" s="19"/>
      <c r="H77" s="19"/>
      <c r="I77" s="19"/>
      <c r="J77" s="19"/>
      <c r="K77" s="19"/>
      <c r="L77" s="19"/>
      <c r="M77" s="19"/>
      <c r="N77" s="19"/>
      <c r="O77" s="52"/>
      <c r="P77" s="1"/>
      <c r="Q77" s="82"/>
      <c r="R77" s="3"/>
      <c r="S77" s="31"/>
      <c r="T77" s="19"/>
      <c r="U77" s="19"/>
      <c r="V77" s="3"/>
      <c r="W77" s="31"/>
      <c r="X77" s="4"/>
      <c r="Y77" s="3"/>
      <c r="Z77" s="3"/>
      <c r="AA77" s="3"/>
    </row>
    <row r="78" spans="1:27">
      <c r="B78" s="21" t="s">
        <v>130</v>
      </c>
      <c r="C78" s="3"/>
      <c r="D78" s="3"/>
      <c r="E78" s="3"/>
      <c r="F78" s="5">
        <f>F62</f>
        <v>0</v>
      </c>
      <c r="G78" s="3"/>
      <c r="H78" s="5">
        <f>H62</f>
        <v>0</v>
      </c>
      <c r="I78" s="3"/>
      <c r="J78" s="5">
        <f>J62</f>
        <v>0</v>
      </c>
      <c r="K78" s="3"/>
      <c r="L78" s="5">
        <f>L62</f>
        <v>0</v>
      </c>
      <c r="M78" s="3"/>
      <c r="N78" s="5">
        <f>N62</f>
        <v>0</v>
      </c>
      <c r="O78" s="52"/>
      <c r="P78" s="1"/>
      <c r="Q78" s="82"/>
      <c r="R78" s="3"/>
      <c r="S78" s="23"/>
      <c r="T78" s="3"/>
      <c r="U78" s="3"/>
      <c r="V78" s="3"/>
      <c r="W78" s="23"/>
      <c r="X78" s="4"/>
      <c r="Y78" s="3"/>
      <c r="Z78" s="3"/>
      <c r="AA78" s="3"/>
    </row>
    <row r="79" spans="1:27">
      <c r="B79" s="5" t="s">
        <v>67</v>
      </c>
      <c r="C79" s="3"/>
      <c r="D79" s="3"/>
      <c r="E79" s="3"/>
      <c r="F79" s="5">
        <f>F84*-1</f>
        <v>0</v>
      </c>
      <c r="G79" s="3"/>
      <c r="H79" s="5">
        <f>H84*-1</f>
        <v>0</v>
      </c>
      <c r="I79" s="3"/>
      <c r="J79" s="5">
        <f>J84*-1</f>
        <v>0</v>
      </c>
      <c r="K79" s="3"/>
      <c r="L79" s="5">
        <f>L84*-1</f>
        <v>0</v>
      </c>
      <c r="M79" s="3"/>
      <c r="N79" s="5">
        <f>N84*-1</f>
        <v>0</v>
      </c>
      <c r="O79" s="52"/>
      <c r="P79" s="1"/>
      <c r="Q79" s="82"/>
      <c r="R79" s="3"/>
      <c r="S79" s="3"/>
      <c r="T79" s="3"/>
      <c r="U79" s="3"/>
      <c r="V79" s="3"/>
      <c r="W79" s="3"/>
      <c r="X79" s="4"/>
      <c r="Y79" s="3"/>
      <c r="Z79" s="3"/>
      <c r="AA79" s="3"/>
    </row>
    <row r="80" spans="1:27">
      <c r="B80" s="3" t="s">
        <v>10</v>
      </c>
      <c r="C80" s="3"/>
      <c r="D80" s="3"/>
      <c r="E80" s="3"/>
      <c r="F80" s="5">
        <f>F78+F79</f>
        <v>0</v>
      </c>
      <c r="G80" s="3"/>
      <c r="H80" s="5">
        <f>H78+H79</f>
        <v>0</v>
      </c>
      <c r="I80" s="3"/>
      <c r="J80" s="5">
        <f>J78+J79</f>
        <v>0</v>
      </c>
      <c r="K80" s="3"/>
      <c r="L80" s="5">
        <f>L78+L79</f>
        <v>0</v>
      </c>
      <c r="M80" s="3"/>
      <c r="N80" s="5">
        <f>N78+N79</f>
        <v>0</v>
      </c>
      <c r="O80" s="52"/>
      <c r="P80" s="1"/>
      <c r="Q80" s="82"/>
      <c r="R80" s="3"/>
      <c r="S80" s="3"/>
      <c r="T80" s="3"/>
      <c r="U80" s="3"/>
      <c r="V80" s="3"/>
      <c r="W80" s="3"/>
      <c r="X80" s="4"/>
      <c r="Y80" s="3"/>
      <c r="Z80" s="3"/>
      <c r="AA80" s="3"/>
    </row>
    <row r="81" spans="1:27">
      <c r="B81" s="5" t="s">
        <v>46</v>
      </c>
      <c r="C81" s="3"/>
      <c r="D81" s="23"/>
      <c r="E81" s="23"/>
      <c r="F81" s="42">
        <f>IF(AntalSelskabsÅr&lt;F120,"",(D43+F43)/2)</f>
        <v>0</v>
      </c>
      <c r="G81" s="3"/>
      <c r="H81" s="42">
        <f>IF(AntalSelskabsÅr&lt;H120,"",(F43+H43)/2)</f>
        <v>0</v>
      </c>
      <c r="I81" s="3"/>
      <c r="J81" s="42">
        <f>IF(AntalSelskabsÅr&lt;J120,"",(H43+J43)/2)</f>
        <v>0</v>
      </c>
      <c r="K81" s="3"/>
      <c r="L81" s="42">
        <f>IF(AntalSelskabsÅr&lt;L120,"",(J43+L43)/2)</f>
        <v>0</v>
      </c>
      <c r="M81" s="3"/>
      <c r="N81" s="42">
        <f>IF(AntalSelskabsÅr&lt;N120,"",(L43+N43)/2)</f>
        <v>0</v>
      </c>
      <c r="O81" s="52"/>
      <c r="P81" s="1"/>
      <c r="Q81" s="82"/>
      <c r="R81" s="3"/>
      <c r="S81" s="3"/>
      <c r="T81" s="3"/>
      <c r="U81" s="3"/>
      <c r="V81" s="3"/>
      <c r="W81" s="3"/>
      <c r="X81" s="4"/>
      <c r="Y81" s="3"/>
      <c r="Z81" s="3"/>
      <c r="AA81" s="3"/>
    </row>
    <row r="82" spans="1:27">
      <c r="A82" s="19" t="s">
        <v>11</v>
      </c>
      <c r="B82" s="52"/>
      <c r="C82" s="19"/>
      <c r="D82" s="3"/>
      <c r="E82" s="3"/>
      <c r="F82" s="31" t="e">
        <f>IF(AntalSelskabsÅr&lt;F120,"",IF(F81&lt;0,"Neg. EK",F80/F81))</f>
        <v>#DIV/0!</v>
      </c>
      <c r="G82" s="19"/>
      <c r="H82" s="31" t="e">
        <f>IF(AntalSelskabsÅr&lt;H120,"",IF(H81&lt;0,"Neg. EK",H80/H81))</f>
        <v>#DIV/0!</v>
      </c>
      <c r="I82" s="19"/>
      <c r="J82" s="31" t="e">
        <f>IF(AntalSelskabsÅr&lt;J120,"",IF(J81&lt;0,"Neg. EK",J80/J81))</f>
        <v>#DIV/0!</v>
      </c>
      <c r="K82" s="19"/>
      <c r="L82" s="31" t="e">
        <f>IF(AntalSelskabsÅr&lt;L120,"",IF(L81&lt;0,"Neg. EK",L80/L81))</f>
        <v>#DIV/0!</v>
      </c>
      <c r="M82" s="19"/>
      <c r="N82" s="31" t="e">
        <f>IF(AntalSelskabsÅr&lt;N120,"",IF(N81&lt;0,"Neg. EK",N80/N81))</f>
        <v>#DIV/0!</v>
      </c>
      <c r="O82" s="52"/>
      <c r="P82" s="1"/>
      <c r="Q82" s="101" t="e">
        <f>SUM(F82:N82)/AntalSelskabsÅr</f>
        <v>#DIV/0!</v>
      </c>
      <c r="R82" s="23"/>
      <c r="S82" s="23"/>
      <c r="T82" s="3"/>
      <c r="U82" s="3"/>
      <c r="V82" s="23"/>
      <c r="W82" s="23"/>
      <c r="X82" s="4"/>
      <c r="Y82" s="3"/>
      <c r="Z82" s="3"/>
      <c r="AA82" s="3"/>
    </row>
    <row r="83" spans="1:27">
      <c r="B83" s="19"/>
      <c r="C83" s="19"/>
      <c r="D83" s="3"/>
      <c r="E83" s="3"/>
      <c r="F83" s="19"/>
      <c r="G83" s="19"/>
      <c r="H83" s="19"/>
      <c r="I83" s="19"/>
      <c r="J83" s="19"/>
      <c r="K83" s="19"/>
      <c r="L83" s="19"/>
      <c r="M83" s="19"/>
      <c r="N83" s="19"/>
      <c r="O83" s="52"/>
      <c r="P83" s="1"/>
      <c r="Q83" s="82"/>
      <c r="R83" s="3"/>
      <c r="S83" s="31"/>
      <c r="T83" s="19"/>
      <c r="U83" s="19"/>
      <c r="V83" s="3"/>
      <c r="W83" s="31"/>
      <c r="X83" s="4"/>
      <c r="Y83" s="3"/>
      <c r="Z83" s="3"/>
      <c r="AA83" s="3"/>
    </row>
    <row r="84" spans="1:27">
      <c r="B84" s="5" t="s">
        <v>131</v>
      </c>
      <c r="C84" s="3"/>
      <c r="D84" s="3"/>
      <c r="E84" s="3"/>
      <c r="F84" s="5">
        <f>(F24+F27)*-1</f>
        <v>0</v>
      </c>
      <c r="G84" s="3"/>
      <c r="H84" s="5">
        <f>(H24+H27)*-1</f>
        <v>0</v>
      </c>
      <c r="I84" s="3"/>
      <c r="J84" s="5">
        <f>(J24+J27)*-1</f>
        <v>0</v>
      </c>
      <c r="K84" s="3"/>
      <c r="L84" s="5">
        <f>(L24+L27)*-1</f>
        <v>0</v>
      </c>
      <c r="M84" s="3"/>
      <c r="N84" s="5">
        <f>(N24+N27)*-1</f>
        <v>0</v>
      </c>
      <c r="O84" s="52"/>
      <c r="P84" s="1"/>
      <c r="Q84" s="82"/>
      <c r="R84" s="3"/>
      <c r="S84" s="23"/>
      <c r="T84" s="3"/>
      <c r="U84" s="3"/>
      <c r="V84" s="3"/>
      <c r="W84" s="23"/>
      <c r="X84" s="4"/>
      <c r="Y84" s="3"/>
      <c r="Z84" s="3"/>
      <c r="AA84" s="3"/>
    </row>
    <row r="85" spans="1:27">
      <c r="B85" s="5" t="s">
        <v>104</v>
      </c>
      <c r="C85" s="3"/>
      <c r="D85" s="23"/>
      <c r="E85" s="23"/>
      <c r="F85" s="42">
        <f>IF(AntalSelskabsÅr&lt;F120,"",(D48+F48)/2)</f>
        <v>0</v>
      </c>
      <c r="G85" s="3"/>
      <c r="H85" s="42">
        <f>IF(AntalSelskabsÅr&lt;H120,"",(F48+H48)/2)</f>
        <v>0</v>
      </c>
      <c r="I85" s="3"/>
      <c r="J85" s="42">
        <f>IF(AntalSelskabsÅr&lt;J120,"",(H48+J48)/2)</f>
        <v>0</v>
      </c>
      <c r="K85" s="3"/>
      <c r="L85" s="42">
        <f>IF(AntalSelskabsÅr&lt;L120,"",(J48+L48)/2)</f>
        <v>0</v>
      </c>
      <c r="M85" s="3"/>
      <c r="N85" s="42">
        <f>IF(AntalSelskabsÅr&lt;N120,"",(L48+N48)/2)</f>
        <v>0</v>
      </c>
      <c r="O85" s="52"/>
      <c r="P85" s="1"/>
      <c r="Q85" s="82"/>
      <c r="R85" s="3"/>
      <c r="S85" s="3"/>
      <c r="T85" s="3"/>
      <c r="U85" s="3"/>
      <c r="V85" s="3"/>
      <c r="W85" s="3"/>
      <c r="X85" s="4"/>
      <c r="Y85" s="3"/>
      <c r="Z85" s="3"/>
      <c r="AA85" s="3"/>
    </row>
    <row r="86" spans="1:27">
      <c r="A86" s="19" t="s">
        <v>13</v>
      </c>
      <c r="B86" s="52"/>
      <c r="C86" s="19"/>
      <c r="D86" s="3"/>
      <c r="E86" s="3"/>
      <c r="F86" s="31" t="e">
        <f>IF(AntalSelskabsÅr&lt;F120,"",F84/F85)</f>
        <v>#DIV/0!</v>
      </c>
      <c r="G86" s="19"/>
      <c r="H86" s="31" t="e">
        <f>IF(AntalSelskabsÅr&lt;H120,"",H84/H85)</f>
        <v>#DIV/0!</v>
      </c>
      <c r="I86" s="19"/>
      <c r="J86" s="31" t="e">
        <f>IF(AntalSelskabsÅr&lt;J120,"",J84/J85)</f>
        <v>#DIV/0!</v>
      </c>
      <c r="K86" s="19"/>
      <c r="L86" s="31" t="e">
        <f>IF(AntalSelskabsÅr&lt;L120,"",L84/L85)</f>
        <v>#DIV/0!</v>
      </c>
      <c r="M86" s="19"/>
      <c r="N86" s="31" t="e">
        <f>IF(AntalSelskabsÅr&lt;N120,"",N84/N85)</f>
        <v>#DIV/0!</v>
      </c>
      <c r="O86" s="52"/>
      <c r="P86" s="1"/>
      <c r="Q86" s="101" t="e">
        <f>SUM(F86:N86)/AntalSelskabsÅr</f>
        <v>#DIV/0!</v>
      </c>
      <c r="R86" s="23"/>
      <c r="S86" s="23"/>
      <c r="T86" s="3"/>
      <c r="U86" s="3"/>
      <c r="V86" s="23"/>
      <c r="W86" s="23"/>
      <c r="X86" s="4"/>
      <c r="Y86" s="3"/>
      <c r="Z86" s="3"/>
      <c r="AA86" s="3"/>
    </row>
    <row r="87" spans="1:27">
      <c r="B87" s="19"/>
      <c r="C87" s="19"/>
      <c r="D87" s="3"/>
      <c r="E87" s="3"/>
      <c r="F87" s="19"/>
      <c r="G87" s="19"/>
      <c r="H87" s="19"/>
      <c r="I87" s="19"/>
      <c r="J87" s="19"/>
      <c r="K87" s="19"/>
      <c r="L87" s="19"/>
      <c r="M87" s="19"/>
      <c r="N87" s="19"/>
      <c r="O87" s="52"/>
      <c r="P87" s="1"/>
      <c r="Q87" s="82"/>
      <c r="R87" s="3"/>
      <c r="S87" s="31"/>
      <c r="T87" s="19"/>
      <c r="U87" s="19"/>
      <c r="V87" s="3"/>
      <c r="W87" s="31"/>
      <c r="X87" s="4"/>
      <c r="Y87" s="3"/>
      <c r="Z87" s="3"/>
      <c r="AA87" s="3"/>
    </row>
    <row r="88" spans="1:27">
      <c r="B88" s="3" t="s">
        <v>15</v>
      </c>
      <c r="C88" s="3"/>
      <c r="D88" s="42" t="s">
        <v>32</v>
      </c>
      <c r="E88" s="23"/>
      <c r="F88" s="42">
        <f>F48</f>
        <v>0</v>
      </c>
      <c r="G88" s="3"/>
      <c r="H88" s="42">
        <f>H48</f>
        <v>0</v>
      </c>
      <c r="I88" s="3"/>
      <c r="J88" s="42">
        <f>J48</f>
        <v>0</v>
      </c>
      <c r="K88" s="3"/>
      <c r="L88" s="42">
        <f>L48</f>
        <v>0</v>
      </c>
      <c r="M88" s="3"/>
      <c r="N88" s="42">
        <f>N48</f>
        <v>0</v>
      </c>
      <c r="O88" s="52"/>
      <c r="P88" s="1"/>
      <c r="Q88" s="82"/>
      <c r="R88" s="3"/>
      <c r="S88" s="23"/>
      <c r="T88" s="3"/>
      <c r="U88" s="3"/>
      <c r="V88" s="3"/>
      <c r="W88" s="23"/>
      <c r="X88" s="4"/>
      <c r="Y88" s="3"/>
      <c r="Z88" s="3"/>
      <c r="AA88" s="3"/>
    </row>
    <row r="89" spans="1:27">
      <c r="B89" s="5" t="s">
        <v>47</v>
      </c>
      <c r="C89" s="3"/>
      <c r="D89" s="42" t="s">
        <v>32</v>
      </c>
      <c r="E89" s="23"/>
      <c r="F89" s="42">
        <f>F49</f>
        <v>0</v>
      </c>
      <c r="G89" s="3"/>
      <c r="H89" s="42">
        <f>H49</f>
        <v>0</v>
      </c>
      <c r="I89" s="3"/>
      <c r="J89" s="42">
        <f>J49</f>
        <v>0</v>
      </c>
      <c r="K89" s="3"/>
      <c r="L89" s="42">
        <f>L49</f>
        <v>0</v>
      </c>
      <c r="M89" s="3"/>
      <c r="N89" s="42">
        <f>N49</f>
        <v>0</v>
      </c>
      <c r="O89" s="52"/>
      <c r="P89" s="1"/>
      <c r="Q89" s="82"/>
      <c r="R89" s="23"/>
      <c r="S89" s="23"/>
      <c r="T89" s="3"/>
      <c r="U89" s="3"/>
      <c r="V89" s="23"/>
      <c r="W89" s="23"/>
      <c r="X89" s="4"/>
      <c r="Y89" s="3"/>
      <c r="Z89" s="3"/>
      <c r="AA89" s="3"/>
    </row>
    <row r="90" spans="1:27">
      <c r="A90" s="19" t="s">
        <v>14</v>
      </c>
      <c r="B90" s="52"/>
      <c r="C90" s="19"/>
      <c r="D90" s="23"/>
      <c r="E90" s="23"/>
      <c r="F90" s="32" t="e">
        <f>IF(AntalSelskabsÅr&lt;F120,"",F88/F89)</f>
        <v>#DIV/0!</v>
      </c>
      <c r="G90" s="19"/>
      <c r="H90" s="32" t="e">
        <f>IF(AntalSelskabsÅr&lt;H120,"",H88/H89)</f>
        <v>#DIV/0!</v>
      </c>
      <c r="I90" s="19"/>
      <c r="J90" s="32" t="e">
        <f>IF(AntalSelskabsÅr&lt;J120,"",J88/J89)</f>
        <v>#DIV/0!</v>
      </c>
      <c r="K90" s="19"/>
      <c r="L90" s="32" t="e">
        <f>IF(AntalSelskabsÅr&lt;L120,"",L88/L89)</f>
        <v>#DIV/0!</v>
      </c>
      <c r="M90" s="19"/>
      <c r="N90" s="32" t="e">
        <f>IF(AntalSelskabsÅr&lt;N120,"",N88/N89)</f>
        <v>#DIV/0!</v>
      </c>
      <c r="O90" s="52"/>
      <c r="P90" s="1"/>
      <c r="Q90" s="100" t="e">
        <f>SUM(F90:N90)/AntalSelskabsÅr</f>
        <v>#DIV/0!</v>
      </c>
      <c r="R90" s="23"/>
      <c r="S90" s="23"/>
      <c r="T90" s="3"/>
      <c r="U90" s="3"/>
      <c r="V90" s="23"/>
      <c r="W90" s="23"/>
      <c r="X90" s="4"/>
      <c r="Y90" s="3"/>
      <c r="Z90" s="3"/>
      <c r="AA90" s="3"/>
    </row>
    <row r="91" spans="1:27">
      <c r="B91" s="19"/>
      <c r="C91" s="19"/>
      <c r="D91" s="23"/>
      <c r="E91" s="23"/>
      <c r="F91" s="19"/>
      <c r="G91" s="3"/>
      <c r="H91" s="19"/>
      <c r="I91" s="3"/>
      <c r="J91" s="19"/>
      <c r="K91" s="3"/>
      <c r="L91" s="19"/>
      <c r="M91" s="3"/>
      <c r="N91" s="19"/>
      <c r="O91" s="52"/>
      <c r="P91" s="1"/>
      <c r="Q91" s="82"/>
      <c r="R91" s="23"/>
      <c r="S91" s="32"/>
      <c r="T91" s="19"/>
      <c r="U91" s="19"/>
      <c r="V91" s="23"/>
      <c r="W91" s="32"/>
      <c r="X91" s="4"/>
      <c r="Y91" s="3"/>
      <c r="Z91" s="3"/>
      <c r="AA91" s="3"/>
    </row>
    <row r="92" spans="1:27">
      <c r="B92" s="21" t="s">
        <v>130</v>
      </c>
      <c r="C92" s="3"/>
      <c r="D92" s="3"/>
      <c r="E92" s="3"/>
      <c r="F92" s="43">
        <f>F78</f>
        <v>0</v>
      </c>
      <c r="G92" s="3"/>
      <c r="H92" s="43">
        <f>H78</f>
        <v>0</v>
      </c>
      <c r="I92" s="3"/>
      <c r="J92" s="43">
        <f>J78</f>
        <v>0</v>
      </c>
      <c r="K92" s="3"/>
      <c r="L92" s="43">
        <f>L78</f>
        <v>0</v>
      </c>
      <c r="M92" s="3"/>
      <c r="N92" s="43">
        <f>N78</f>
        <v>0</v>
      </c>
      <c r="O92" s="52"/>
      <c r="P92" s="1"/>
      <c r="Q92" s="82"/>
      <c r="R92" s="3"/>
      <c r="S92" s="4"/>
      <c r="T92" s="3"/>
      <c r="U92" s="3"/>
      <c r="V92" s="3"/>
      <c r="W92" s="4"/>
      <c r="X92" s="4"/>
      <c r="Y92" s="3"/>
      <c r="Z92" s="3"/>
      <c r="AA92" s="3"/>
    </row>
    <row r="93" spans="1:27">
      <c r="B93" s="5" t="s">
        <v>28</v>
      </c>
      <c r="C93" s="3"/>
      <c r="D93" s="3"/>
      <c r="E93" s="3"/>
      <c r="F93" s="43">
        <f>F17*-1</f>
        <v>0</v>
      </c>
      <c r="G93" s="3"/>
      <c r="H93" s="43">
        <f>H17*-1</f>
        <v>0</v>
      </c>
      <c r="I93" s="3"/>
      <c r="J93" s="43">
        <f>J17*-1</f>
        <v>0</v>
      </c>
      <c r="K93" s="3"/>
      <c r="L93" s="43">
        <f>L17*-1</f>
        <v>0</v>
      </c>
      <c r="M93" s="3"/>
      <c r="N93" s="43">
        <f>N17*-1</f>
        <v>0</v>
      </c>
      <c r="O93" s="52"/>
      <c r="P93" s="1"/>
      <c r="Q93" s="82"/>
      <c r="R93" s="3"/>
      <c r="S93" s="33"/>
      <c r="T93" s="3"/>
      <c r="U93" s="3"/>
      <c r="V93" s="3"/>
      <c r="W93" s="33"/>
      <c r="X93" s="4"/>
      <c r="Y93" s="3"/>
      <c r="Z93" s="3"/>
      <c r="AA93" s="3"/>
    </row>
    <row r="94" spans="1:27">
      <c r="B94" s="5" t="s">
        <v>105</v>
      </c>
      <c r="C94" s="3"/>
      <c r="D94" s="3"/>
      <c r="E94" s="3"/>
      <c r="F94" s="43">
        <f>-F41*4%</f>
        <v>0</v>
      </c>
      <c r="G94" s="3"/>
      <c r="H94" s="43">
        <f>-H41*4%</f>
        <v>0</v>
      </c>
      <c r="I94" s="3"/>
      <c r="J94" s="43">
        <f>-J41*4%</f>
        <v>0</v>
      </c>
      <c r="K94" s="3"/>
      <c r="L94" s="43">
        <f>-L41*4%</f>
        <v>0</v>
      </c>
      <c r="M94" s="3"/>
      <c r="N94" s="43">
        <f>-N41*4%</f>
        <v>0</v>
      </c>
      <c r="O94" s="52"/>
      <c r="P94" s="1"/>
      <c r="Q94" s="82"/>
      <c r="R94" s="3"/>
      <c r="S94" s="33"/>
      <c r="T94" s="3"/>
      <c r="U94" s="3"/>
      <c r="V94" s="3"/>
      <c r="W94" s="33"/>
      <c r="X94" s="4"/>
      <c r="Y94" s="3"/>
      <c r="Z94" s="3"/>
      <c r="AA94" s="3"/>
    </row>
    <row r="95" spans="1:27" s="10" customFormat="1">
      <c r="A95" s="1"/>
      <c r="B95" s="5" t="s">
        <v>30</v>
      </c>
      <c r="C95" s="3"/>
      <c r="D95" s="3"/>
      <c r="E95" s="3"/>
      <c r="F95" s="43">
        <f>SUM(F92:F94)</f>
        <v>0</v>
      </c>
      <c r="G95" s="3"/>
      <c r="H95" s="43">
        <f>SUM(H92:H94)</f>
        <v>0</v>
      </c>
      <c r="I95" s="3"/>
      <c r="J95" s="43">
        <f>SUM(J92:J94)</f>
        <v>0</v>
      </c>
      <c r="K95" s="3"/>
      <c r="L95" s="43">
        <f>SUM(L92:L94)</f>
        <v>0</v>
      </c>
      <c r="M95" s="3"/>
      <c r="N95" s="43">
        <f>SUM(N92:N94)</f>
        <v>0</v>
      </c>
      <c r="O95" s="52"/>
      <c r="Q95" s="82"/>
      <c r="R95" s="19"/>
      <c r="S95" s="34"/>
      <c r="T95" s="19"/>
      <c r="U95" s="19"/>
      <c r="V95" s="19"/>
      <c r="W95" s="34"/>
      <c r="X95" s="17"/>
      <c r="Y95" s="19"/>
      <c r="Z95" s="19"/>
      <c r="AA95" s="19"/>
    </row>
    <row r="96" spans="1:27">
      <c r="A96" s="19" t="s">
        <v>33</v>
      </c>
      <c r="B96" s="52"/>
      <c r="C96" s="19"/>
      <c r="D96" s="19"/>
      <c r="E96" s="19"/>
      <c r="F96" s="34" t="e">
        <f>IF(AntalSelskabsÅr&lt;F120,"",F95/F55*1000)</f>
        <v>#DIV/0!</v>
      </c>
      <c r="G96" s="19"/>
      <c r="H96" s="34" t="e">
        <f>IF(AntalSelskabsÅr&lt;H120,"",H95/H55*1000)</f>
        <v>#DIV/0!</v>
      </c>
      <c r="I96" s="19"/>
      <c r="J96" s="34" t="e">
        <f>IF(AntalSelskabsÅr&lt;J120,"",J95/J55*1000)</f>
        <v>#DIV/0!</v>
      </c>
      <c r="K96" s="19"/>
      <c r="L96" s="34" t="e">
        <f>IF(AntalSelskabsÅr&lt;L120,"",L95/L55*1000)</f>
        <v>#DIV/0!</v>
      </c>
      <c r="M96" s="19"/>
      <c r="N96" s="34" t="e">
        <f>IF(AntalSelskabsÅr&lt;N120,"",N95/N55*1000)</f>
        <v>#DIV/0!</v>
      </c>
      <c r="O96" s="52"/>
      <c r="P96" s="1"/>
      <c r="Q96" s="81" t="e">
        <f>SUM(F96:N96)/AntalSelskabsÅr</f>
        <v>#DIV/0!</v>
      </c>
      <c r="R96" s="4"/>
      <c r="S96" s="3"/>
      <c r="T96" s="4"/>
      <c r="U96" s="3"/>
      <c r="V96" s="4"/>
      <c r="W96" s="3"/>
      <c r="X96" s="4"/>
      <c r="Y96" s="3"/>
      <c r="Z96" s="3"/>
      <c r="AA96" s="3"/>
    </row>
    <row r="97" spans="2:24">
      <c r="D97" s="1"/>
      <c r="E97" s="1"/>
      <c r="G97" s="1"/>
      <c r="I97" s="1"/>
      <c r="K97" s="1"/>
      <c r="M97" s="1"/>
      <c r="O97" s="1"/>
      <c r="R97" s="2"/>
      <c r="S97" s="1"/>
      <c r="T97" s="2"/>
      <c r="U97" s="1"/>
      <c r="V97" s="2"/>
      <c r="W97" s="1"/>
      <c r="X97" s="2"/>
    </row>
    <row r="101" spans="2:24">
      <c r="B101" s="12"/>
      <c r="D101" s="1"/>
      <c r="E101" s="1"/>
      <c r="G101" s="1"/>
      <c r="I101" s="1"/>
      <c r="K101" s="1"/>
      <c r="M101" s="1"/>
      <c r="O101" s="1"/>
    </row>
    <row r="120" spans="6:17">
      <c r="F120" s="118">
        <v>1</v>
      </c>
      <c r="G120" s="119"/>
      <c r="H120" s="118">
        <v>2</v>
      </c>
      <c r="I120" s="119"/>
      <c r="J120" s="118">
        <v>3</v>
      </c>
      <c r="K120" s="119"/>
      <c r="L120" s="118">
        <v>4</v>
      </c>
      <c r="M120" s="119"/>
      <c r="N120" s="118">
        <v>5</v>
      </c>
      <c r="O120" s="119"/>
      <c r="P120" s="119"/>
      <c r="Q120" s="119"/>
    </row>
  </sheetData>
  <sheetProtection password="CC17" sheet="1" objects="1" scenarios="1"/>
  <mergeCells count="2">
    <mergeCell ref="Q6:R6"/>
    <mergeCell ref="D36:F36"/>
  </mergeCells>
  <pageMargins left="0.51181102362204722" right="0.27559055118110237" top="0.51181102362204722" bottom="0.7" header="0.31496062992125984" footer="0.5"/>
  <pageSetup paperSize="9" scale="68" orientation="portrait" blackAndWhite="1" horizontalDpi="300" verticalDpi="300" r:id="rId1"/>
  <headerFooter>
    <oddFooter>&amp;L&amp;8&amp;Z&amp;F&amp;R&amp;8JU Vejlby, udskrift: &amp;D kl. &amp;T</oddFooter>
  </headerFooter>
  <rowBreaks count="1" manualBreakCount="1">
    <brk id="5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16</vt:i4>
      </vt:variant>
    </vt:vector>
  </HeadingPairs>
  <TitlesOfParts>
    <vt:vector size="20" baseType="lpstr">
      <vt:lpstr>Indtast</vt:lpstr>
      <vt:lpstr>Nøgletal</vt:lpstr>
      <vt:lpstr>Grafik</vt:lpstr>
      <vt:lpstr>Selskab</vt:lpstr>
      <vt:lpstr>AntalSelskabsÅr</vt:lpstr>
      <vt:lpstr>AntalÅr</vt:lpstr>
      <vt:lpstr>Database</vt:lpstr>
      <vt:lpstr>Grafik!Udskriftsområde</vt:lpstr>
      <vt:lpstr>Indtast!Udskriftsområde</vt:lpstr>
      <vt:lpstr>Nøgletal!Udskriftsområde</vt:lpstr>
      <vt:lpstr>Selskab!Udskriftsområde</vt:lpstr>
      <vt:lpstr>Udskriftsområde1</vt:lpstr>
      <vt:lpstr>Udskriftsområde2</vt:lpstr>
      <vt:lpstr>Indtast!Udskriftsområde4</vt:lpstr>
      <vt:lpstr>Udskriftsområde4</vt:lpstr>
      <vt:lpstr>Udskriftsområde5</vt:lpstr>
      <vt:lpstr>Udskriftsområde6</vt:lpstr>
      <vt:lpstr>Udskriftsområde7</vt:lpstr>
      <vt:lpstr>Udskriftsområde8</vt:lpstr>
      <vt:lpstr>Udskriftstitel1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5årsanalyse</dc:title>
  <dc:subject>Regnskabsanalyseprogram</dc:subject>
  <dc:creator>CHA</dc:creator>
  <cp:keywords>Analyse</cp:keywords>
  <cp:lastModifiedBy>Claus Højlund Andersen (CHA - Adjunkt - VJ - EAA)</cp:lastModifiedBy>
  <cp:lastPrinted>2013-05-31T08:21:07Z</cp:lastPrinted>
  <dcterms:created xsi:type="dcterms:W3CDTF">1997-03-10T07:04:12Z</dcterms:created>
  <dcterms:modified xsi:type="dcterms:W3CDTF">2013-05-31T09:25:20Z</dcterms:modified>
</cp:coreProperties>
</file>